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 to data gaps (20.11.2024)\"/>
    </mc:Choice>
  </mc:AlternateContent>
  <xr:revisionPtr revIDLastSave="0" documentId="13_ncr:1_{DF9A8732-324B-4721-BD9D-349221DCD9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ppendix 1 - Coal" sheetId="2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" i="2" l="1"/>
  <c r="G95" i="2"/>
  <c r="F95" i="2"/>
  <c r="E95" i="2"/>
  <c r="H94" i="2"/>
  <c r="G94" i="2"/>
  <c r="F94" i="2"/>
  <c r="E94" i="2"/>
  <c r="H93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H71" i="2"/>
  <c r="G71" i="2"/>
  <c r="F71" i="2"/>
  <c r="E71" i="2"/>
  <c r="H70" i="2"/>
  <c r="G70" i="2"/>
  <c r="F70" i="2"/>
  <c r="E70" i="2"/>
  <c r="H69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H54" i="2"/>
  <c r="D51" i="2"/>
  <c r="H48" i="2"/>
  <c r="H49" i="2" s="1"/>
  <c r="D47" i="2"/>
  <c r="D46" i="2"/>
  <c r="H45" i="2"/>
  <c r="D43" i="2"/>
  <c r="H39" i="2"/>
  <c r="D38" i="2"/>
  <c r="D37" i="2"/>
  <c r="H36" i="2"/>
  <c r="H40" i="2" s="1"/>
  <c r="H32" i="2"/>
  <c r="D31" i="2"/>
  <c r="D30" i="2"/>
  <c r="H25" i="2"/>
  <c r="D22" i="2"/>
  <c r="H21" i="2"/>
  <c r="D19" i="2"/>
  <c r="H18" i="2"/>
  <c r="H15" i="2"/>
  <c r="D14" i="2"/>
  <c r="H13" i="2"/>
  <c r="D11" i="2"/>
  <c r="D10" i="2"/>
  <c r="H9" i="2"/>
  <c r="D7" i="2"/>
  <c r="H6" i="2"/>
  <c r="H26" i="2" s="1"/>
  <c r="D5" i="2"/>
</calcChain>
</file>

<file path=xl/sharedStrings.xml><?xml version="1.0" encoding="utf-8"?>
<sst xmlns="http://schemas.openxmlformats.org/spreadsheetml/2006/main" count="289" uniqueCount="103">
  <si>
    <t>Query No. 94</t>
  </si>
  <si>
    <t>Appendix 1: Details of Coal Supply Agreements</t>
  </si>
  <si>
    <t>S. No.</t>
  </si>
  <si>
    <t>Station/ Unit</t>
  </si>
  <si>
    <t>Installed Capacity (MW)</t>
  </si>
  <si>
    <t>Coal Supplier</t>
  </si>
  <si>
    <t>Agreement date</t>
  </si>
  <si>
    <t>Valid upto</t>
  </si>
  <si>
    <t>Annual contracted quantity (MMT)</t>
  </si>
  <si>
    <t>Coal Grade</t>
  </si>
  <si>
    <t>KTPS U6</t>
  </si>
  <si>
    <t>WCL-FSA</t>
  </si>
  <si>
    <t>21.11.2009. Amended dtd.14.03.2017, Amended dtd 23.08.2021 Transfer SECL 0.70 MMT to CSTPS WCL</t>
  </si>
  <si>
    <t>31.03.2029</t>
  </si>
  <si>
    <t>G8-G11</t>
  </si>
  <si>
    <t>KTPS U8-10</t>
  </si>
  <si>
    <t>WCL - Bridge Linkage</t>
  </si>
  <si>
    <t xml:space="preserve">23.08.2021 &amp; Amended on dtd 29.02.2024, 22.08.2024 </t>
  </si>
  <si>
    <t>31.08.2025</t>
  </si>
  <si>
    <t>Sub-total</t>
  </si>
  <si>
    <t>KHTPS U1-4</t>
  </si>
  <si>
    <t>KHTPS U5</t>
  </si>
  <si>
    <t>27.04.2015. Amended on dtd.14.03.2017</t>
  </si>
  <si>
    <t>26.04.2035</t>
  </si>
  <si>
    <t>CSTPS U3-7</t>
  </si>
  <si>
    <t>CSTPS U8-9</t>
  </si>
  <si>
    <t>Cost Plus CSA</t>
  </si>
  <si>
    <t>02.09.2022 Additional Qty from New Majri other than FSA</t>
  </si>
  <si>
    <t>01.09.2036</t>
  </si>
  <si>
    <t>NTPS U3-5</t>
  </si>
  <si>
    <t>PARLI U6</t>
  </si>
  <si>
    <t>PARLI U7</t>
  </si>
  <si>
    <t>Paras U3</t>
  </si>
  <si>
    <t>Paras U3,4</t>
  </si>
  <si>
    <t>BTPS U3</t>
  </si>
  <si>
    <t>21.11.2009. Amended  dtd.14.03.2017, Amended dtd 23.08.2021 Transfer SECL 0.70 MMT to CSTPS WCL</t>
  </si>
  <si>
    <t>BTPS U3-5</t>
  </si>
  <si>
    <t>27.04.2015 Amended on Dtd. 14.03.2017</t>
  </si>
  <si>
    <t>BTPS U6</t>
  </si>
  <si>
    <t>FSA signed on dtd 29.02.2024</t>
  </si>
  <si>
    <t>28.02.2044</t>
  </si>
  <si>
    <t>Total</t>
  </si>
  <si>
    <t>MSPGCL also signed the MoU with WCL for additional 3 MTPA of coal supply</t>
  </si>
  <si>
    <t>SECL</t>
  </si>
  <si>
    <t>26.06.2009</t>
  </si>
  <si>
    <t>G10-G12</t>
  </si>
  <si>
    <t>30.04.2015</t>
  </si>
  <si>
    <t>29.03.2035</t>
  </si>
  <si>
    <t>BTPS U4</t>
  </si>
  <si>
    <t>29.11.2035</t>
  </si>
  <si>
    <t>BTPS U5</t>
  </si>
  <si>
    <t>SECL BL</t>
  </si>
  <si>
    <t>26.09.2024</t>
  </si>
  <si>
    <t>KTPS U8,9 &amp;10</t>
  </si>
  <si>
    <t>MCL</t>
  </si>
  <si>
    <t>26.09.2009</t>
  </si>
  <si>
    <t>G10-G13</t>
  </si>
  <si>
    <t>31.01.2013 Amended on 04.06.2015</t>
  </si>
  <si>
    <t>29.03.2033</t>
  </si>
  <si>
    <t>MCL BL</t>
  </si>
  <si>
    <t>30.08.2024</t>
  </si>
  <si>
    <t>KTPS 8-10</t>
  </si>
  <si>
    <t>SCCL BL</t>
  </si>
  <si>
    <t>27.04.2022</t>
  </si>
  <si>
    <t>31.03.2025</t>
  </si>
  <si>
    <t>G8-G10</t>
  </si>
  <si>
    <t>PARLI U8</t>
  </si>
  <si>
    <t xml:space="preserve">Other TPS </t>
  </si>
  <si>
    <t>SCCL Add MoU</t>
  </si>
  <si>
    <t>Sl.</t>
  </si>
  <si>
    <t>Station</t>
  </si>
  <si>
    <t>Coal Source</t>
  </si>
  <si>
    <t>Actual quantum realisation (MMT)</t>
  </si>
  <si>
    <t>Actual GCV realisation on as received basis (kcal/kg)</t>
  </si>
  <si>
    <t>Projected quantum realisation (MMT)</t>
  </si>
  <si>
    <t>Projected GCV realisation on as received basis (kcal/kg)</t>
  </si>
  <si>
    <t>FY 2022-23</t>
  </si>
  <si>
    <t>FY 2023-24</t>
  </si>
  <si>
    <t>FY 2024-25 (H1)</t>
  </si>
  <si>
    <t>FY 2024-25 (H2)</t>
  </si>
  <si>
    <t>FY 2025-26</t>
  </si>
  <si>
    <t>FY 2026-27</t>
  </si>
  <si>
    <t>FY 2027-28</t>
  </si>
  <si>
    <t>FY 2028-29</t>
  </si>
  <si>
    <t>FY 2029-30</t>
  </si>
  <si>
    <t>Bhusawal 3</t>
  </si>
  <si>
    <t>Raw</t>
  </si>
  <si>
    <t>Washed</t>
  </si>
  <si>
    <t>Imported</t>
  </si>
  <si>
    <t>Bhusawal 4-5</t>
  </si>
  <si>
    <t>Chandrapur 3-7</t>
  </si>
  <si>
    <t>Chandrapur 8-9</t>
  </si>
  <si>
    <t>Khaperkheda 1-4</t>
  </si>
  <si>
    <t>Khaperkheda 5</t>
  </si>
  <si>
    <t>Koradi 6</t>
  </si>
  <si>
    <t>Koradi 8,9,10</t>
  </si>
  <si>
    <t>Nashik 3-5</t>
  </si>
  <si>
    <t>Parli 6,7</t>
  </si>
  <si>
    <t>Parli 8</t>
  </si>
  <si>
    <t>Paras 3,4</t>
  </si>
  <si>
    <t>Bhusawal 6*</t>
  </si>
  <si>
    <t>NA</t>
  </si>
  <si>
    <t>*Bhusawal Unit 6 COD considered in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</si>
</sst>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164" fontId="0" fillId="0" borderId="0" xfId="1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1" applyNumberFormat="1" applyFont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 wrapText="1"/>
    </xf>
    <xf numFmtId="43" fontId="3" fillId="0" borderId="2" xfId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164" fontId="0" fillId="0" borderId="2" xfId="1" applyNumberFormat="1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3" fillId="0" borderId="2" xfId="1" applyNumberFormat="1" applyFont="1" applyFill="1" applyBorder="1" applyAlignment="1">
      <alignment vertical="center" wrapText="1"/>
    </xf>
    <xf numFmtId="43" fontId="3" fillId="0" borderId="2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5" fontId="3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0" fillId="0" borderId="0" xfId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64" fontId="7" fillId="0" borderId="2" xfId="1" applyNumberFormat="1" applyFont="1" applyBorder="1" applyAlignment="1">
      <alignment vertical="center" wrapText="1"/>
    </xf>
    <xf numFmtId="165" fontId="7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65" fontId="6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43" fontId="0" fillId="0" borderId="2" xfId="1" applyFont="1" applyBorder="1" applyAlignment="1">
      <alignment horizontal="center" vertical="center"/>
    </xf>
    <xf numFmtId="165" fontId="0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5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vertical="center"/>
    </xf>
    <xf numFmtId="0" fontId="0" fillId="3" borderId="2" xfId="0" applyFill="1" applyBorder="1" applyAlignment="1">
      <alignment horizontal="left" vertical="center" wrapText="1"/>
    </xf>
    <xf numFmtId="165" fontId="7" fillId="0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0" fillId="0" borderId="0" xfId="1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10" xfId="1" applyNumberFormat="1" applyFont="1" applyBorder="1" applyAlignment="1">
      <alignment horizontal="right" vertical="center" wrapText="1"/>
    </xf>
    <xf numFmtId="1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left" vertical="center"/>
    </xf>
    <xf numFmtId="164" fontId="0" fillId="0" borderId="11" xfId="1" applyNumberFormat="1" applyFont="1" applyBorder="1" applyAlignment="1">
      <alignment horizontal="right" vertical="center" wrapText="1"/>
    </xf>
    <xf numFmtId="43" fontId="0" fillId="0" borderId="9" xfId="1" applyFont="1" applyBorder="1" applyAlignment="1">
      <alignment horizontal="left" vertical="center" wrapText="1"/>
    </xf>
    <xf numFmtId="43" fontId="0" fillId="0" borderId="2" xfId="1" applyFont="1" applyBorder="1" applyAlignment="1">
      <alignment horizontal="left" vertical="center" wrapText="1"/>
    </xf>
    <xf numFmtId="43" fontId="0" fillId="0" borderId="10" xfId="1" applyFont="1" applyBorder="1" applyAlignment="1">
      <alignment horizontal="left" vertical="center" wrapText="1"/>
    </xf>
    <xf numFmtId="164" fontId="0" fillId="0" borderId="9" xfId="1" applyNumberFormat="1" applyFont="1" applyBorder="1" applyAlignment="1">
      <alignment horizontal="justify" vertical="center" wrapText="1"/>
    </xf>
    <xf numFmtId="164" fontId="0" fillId="0" borderId="2" xfId="1" applyNumberFormat="1" applyFont="1" applyBorder="1" applyAlignment="1">
      <alignment horizontal="justify" vertical="center" wrapText="1"/>
    </xf>
    <xf numFmtId="164" fontId="0" fillId="0" borderId="10" xfId="1" applyNumberFormat="1" applyFont="1" applyBorder="1" applyAlignment="1">
      <alignment horizontal="justify" vertical="center" wrapText="1"/>
    </xf>
    <xf numFmtId="43" fontId="0" fillId="0" borderId="9" xfId="0" applyNumberForma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0" fillId="0" borderId="10" xfId="1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1" fontId="0" fillId="0" borderId="12" xfId="1" applyNumberFormat="1" applyFont="1" applyBorder="1" applyAlignment="1">
      <alignment horizontal="center" vertical="center"/>
    </xf>
    <xf numFmtId="165" fontId="0" fillId="0" borderId="12" xfId="1" applyNumberFormat="1" applyFont="1" applyBorder="1" applyAlignment="1">
      <alignment horizontal="left" vertical="center"/>
    </xf>
    <xf numFmtId="1" fontId="0" fillId="0" borderId="7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left" vertical="center"/>
    </xf>
    <xf numFmtId="164" fontId="0" fillId="3" borderId="9" xfId="1" applyNumberFormat="1" applyFont="1" applyFill="1" applyBorder="1" applyAlignment="1">
      <alignment vertical="center"/>
    </xf>
    <xf numFmtId="164" fontId="0" fillId="3" borderId="2" xfId="1" applyNumberFormat="1" applyFont="1" applyFill="1" applyBorder="1" applyAlignment="1">
      <alignment vertical="center"/>
    </xf>
    <xf numFmtId="164" fontId="0" fillId="3" borderId="10" xfId="1" applyNumberFormat="1" applyFont="1" applyFill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3" fontId="0" fillId="0" borderId="14" xfId="1" applyFont="1" applyBorder="1" applyAlignment="1">
      <alignment horizontal="left" vertical="center" wrapText="1"/>
    </xf>
    <xf numFmtId="43" fontId="0" fillId="0" borderId="15" xfId="1" applyFont="1" applyBorder="1" applyAlignment="1">
      <alignment horizontal="left" vertical="center" wrapText="1"/>
    </xf>
    <xf numFmtId="164" fontId="0" fillId="3" borderId="14" xfId="1" applyNumberFormat="1" applyFont="1" applyFill="1" applyBorder="1" applyAlignment="1">
      <alignment vertical="center"/>
    </xf>
    <xf numFmtId="164" fontId="0" fillId="3" borderId="15" xfId="1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Microsoft\Windows\INetCache\Content.Outlook\C3WG084W\Data%20Gap%20replies%2021.11.2024%20-%20Linkbre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1 - Coal"/>
      <sheetName val="Appendix II - Gas"/>
      <sheetName val="Table 7. Coal Oct-23 to Sept-24"/>
      <sheetName val="Table 4. Coal Apr-22 to Oct-24"/>
    </sheetNames>
    <sheetDataSet>
      <sheetData sheetId="0"/>
      <sheetData sheetId="1"/>
      <sheetData sheetId="2"/>
      <sheetData sheetId="3">
        <row r="11">
          <cell r="D11">
            <v>82829.16</v>
          </cell>
          <cell r="E11">
            <v>103696.71</v>
          </cell>
          <cell r="F11">
            <v>85187.69</v>
          </cell>
          <cell r="G11">
            <v>50493.95</v>
          </cell>
          <cell r="H11">
            <v>26335.07</v>
          </cell>
          <cell r="I11">
            <v>43152.689999999995</v>
          </cell>
          <cell r="J11">
            <v>27337.530000000002</v>
          </cell>
          <cell r="K11">
            <v>0</v>
          </cell>
          <cell r="L11">
            <v>23961.73</v>
          </cell>
          <cell r="M11">
            <v>51630.48</v>
          </cell>
          <cell r="N11">
            <v>78552.059999999983</v>
          </cell>
          <cell r="O11">
            <v>103417.29999999997</v>
          </cell>
          <cell r="P11">
            <v>66547.37</v>
          </cell>
          <cell r="Q11">
            <v>70996.37999999999</v>
          </cell>
          <cell r="R11">
            <v>86620.54</v>
          </cell>
          <cell r="S11">
            <v>102238.3</v>
          </cell>
          <cell r="T11">
            <v>78103.069999999992</v>
          </cell>
          <cell r="U11">
            <v>78574.159999999989</v>
          </cell>
          <cell r="V11">
            <v>71569.88</v>
          </cell>
          <cell r="W11">
            <v>60106.399999999994</v>
          </cell>
          <cell r="X11">
            <v>86501.789999999979</v>
          </cell>
          <cell r="Y11">
            <v>54893.9</v>
          </cell>
          <cell r="Z11">
            <v>108958.24</v>
          </cell>
          <cell r="AA11">
            <v>59329.320000000007</v>
          </cell>
          <cell r="AB11">
            <v>122321.59000000003</v>
          </cell>
          <cell r="AC11">
            <v>111921.14</v>
          </cell>
          <cell r="AD11">
            <v>143518.5</v>
          </cell>
          <cell r="AE11">
            <v>81229.889999999985</v>
          </cell>
          <cell r="AF11">
            <v>27466.66</v>
          </cell>
          <cell r="AG11">
            <v>39748.950000000004</v>
          </cell>
          <cell r="AH11">
            <v>66621.849999999991</v>
          </cell>
        </row>
        <row r="12">
          <cell r="D12">
            <v>0</v>
          </cell>
          <cell r="E12">
            <v>3784.15</v>
          </cell>
          <cell r="F12">
            <v>11493.2</v>
          </cell>
          <cell r="G12">
            <v>0</v>
          </cell>
          <cell r="H12">
            <v>7401.05</v>
          </cell>
          <cell r="I12">
            <v>19892.55</v>
          </cell>
          <cell r="J12">
            <v>-1000</v>
          </cell>
          <cell r="K12">
            <v>-8000</v>
          </cell>
          <cell r="L12">
            <v>8028.25</v>
          </cell>
          <cell r="M12">
            <v>-6590</v>
          </cell>
          <cell r="N12">
            <v>1669.85</v>
          </cell>
          <cell r="O12">
            <v>2882.75</v>
          </cell>
          <cell r="P12">
            <v>19930.349999999999</v>
          </cell>
          <cell r="Q12">
            <v>35336.949999999997</v>
          </cell>
          <cell r="R12">
            <v>15638.2</v>
          </cell>
          <cell r="S12">
            <v>-2279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19272.05</v>
          </cell>
          <cell r="G13">
            <v>7622.2</v>
          </cell>
          <cell r="H13">
            <v>7697.8</v>
          </cell>
          <cell r="I13">
            <v>15344.599999999999</v>
          </cell>
          <cell r="J13">
            <v>11437.1</v>
          </cell>
          <cell r="K13">
            <v>-4900</v>
          </cell>
          <cell r="L13">
            <v>11604.8</v>
          </cell>
          <cell r="M13">
            <v>7667.8</v>
          </cell>
          <cell r="N13">
            <v>3924.2</v>
          </cell>
          <cell r="O13">
            <v>-1271.3</v>
          </cell>
          <cell r="P13">
            <v>0</v>
          </cell>
          <cell r="Q13">
            <v>0</v>
          </cell>
          <cell r="R13">
            <v>3908.7</v>
          </cell>
          <cell r="S13">
            <v>3608.7</v>
          </cell>
          <cell r="T13">
            <v>0</v>
          </cell>
          <cell r="U13">
            <v>0</v>
          </cell>
          <cell r="V13">
            <v>0</v>
          </cell>
          <cell r="W13">
            <v>11387.75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64.75</v>
          </cell>
          <cell r="AG13">
            <v>0</v>
          </cell>
          <cell r="AH13">
            <v>0</v>
          </cell>
        </row>
        <row r="53">
          <cell r="D53">
            <v>437091.37000000005</v>
          </cell>
          <cell r="E53">
            <v>372027.13000000018</v>
          </cell>
          <cell r="F53">
            <v>251278.47</v>
          </cell>
          <cell r="G53">
            <v>249560.36</v>
          </cell>
          <cell r="H53">
            <v>204088.38999999998</v>
          </cell>
          <cell r="I53">
            <v>194790.47999999995</v>
          </cell>
          <cell r="J53">
            <v>177746.53999999998</v>
          </cell>
          <cell r="K53">
            <v>253832.58</v>
          </cell>
          <cell r="L53">
            <v>334403.28000000003</v>
          </cell>
          <cell r="M53">
            <v>341017.51</v>
          </cell>
          <cell r="N53">
            <v>335577.47999999986</v>
          </cell>
          <cell r="O53">
            <v>393957.36000000004</v>
          </cell>
          <cell r="P53">
            <v>353946.00999999989</v>
          </cell>
          <cell r="Q53">
            <v>390535.94000000006</v>
          </cell>
          <cell r="R53">
            <v>436346.78999999986</v>
          </cell>
          <cell r="S53">
            <v>403498.55000000005</v>
          </cell>
          <cell r="T53">
            <v>365715.53</v>
          </cell>
          <cell r="U53">
            <v>391595.04</v>
          </cell>
          <cell r="V53">
            <v>457002.35999999993</v>
          </cell>
          <cell r="W53">
            <v>396962.09999999986</v>
          </cell>
          <cell r="X53">
            <v>430597.5399999998</v>
          </cell>
          <cell r="Y53">
            <v>443633.66999999981</v>
          </cell>
          <cell r="Z53">
            <v>363235.59999999986</v>
          </cell>
          <cell r="AA53">
            <v>272894.86999999994</v>
          </cell>
          <cell r="AB53">
            <v>401864.0400000001</v>
          </cell>
          <cell r="AC53">
            <v>402025.62</v>
          </cell>
          <cell r="AD53">
            <v>304713.2099999999</v>
          </cell>
          <cell r="AE53">
            <v>221089.11999999997</v>
          </cell>
          <cell r="AF53">
            <v>402959.24000000022</v>
          </cell>
          <cell r="AG53">
            <v>456591.95</v>
          </cell>
          <cell r="AH53">
            <v>414594.35000000009</v>
          </cell>
        </row>
        <row r="54">
          <cell r="D54">
            <v>0</v>
          </cell>
          <cell r="E54">
            <v>49354.65</v>
          </cell>
          <cell r="F54">
            <v>172251.8</v>
          </cell>
          <cell r="G54">
            <v>87367.95</v>
          </cell>
          <cell r="H54">
            <v>105380.09999999999</v>
          </cell>
          <cell r="I54">
            <v>94344.55</v>
          </cell>
          <cell r="J54">
            <v>139832.44999999998</v>
          </cell>
          <cell r="K54">
            <v>58750.55</v>
          </cell>
          <cell r="L54">
            <v>54287.499999999993</v>
          </cell>
          <cell r="M54">
            <v>62120.4</v>
          </cell>
          <cell r="N54">
            <v>2206.0500000000002</v>
          </cell>
          <cell r="O54">
            <v>12488</v>
          </cell>
          <cell r="P54">
            <v>106465.4</v>
          </cell>
          <cell r="Q54">
            <v>152994.15</v>
          </cell>
          <cell r="R54">
            <v>63615.7</v>
          </cell>
          <cell r="S54">
            <v>41399.000000000007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3914</v>
          </cell>
          <cell r="F55">
            <v>66138.460000000006</v>
          </cell>
          <cell r="G55">
            <v>45345.75</v>
          </cell>
          <cell r="H55">
            <v>104995.83</v>
          </cell>
          <cell r="I55">
            <v>58741.700000000012</v>
          </cell>
          <cell r="J55">
            <v>76050.850000000006</v>
          </cell>
          <cell r="K55">
            <v>98018.45</v>
          </cell>
          <cell r="L55">
            <v>54679.3</v>
          </cell>
          <cell r="M55">
            <v>62204.4</v>
          </cell>
          <cell r="N55">
            <v>38602.049999999996</v>
          </cell>
          <cell r="O55">
            <v>1271.3</v>
          </cell>
          <cell r="P55">
            <v>0</v>
          </cell>
          <cell r="Q55">
            <v>0</v>
          </cell>
          <cell r="R55">
            <v>15746.1</v>
          </cell>
          <cell r="S55">
            <v>15468.1</v>
          </cell>
          <cell r="T55">
            <v>0</v>
          </cell>
          <cell r="U55">
            <v>0</v>
          </cell>
          <cell r="V55">
            <v>57689</v>
          </cell>
          <cell r="W55">
            <v>57061.05</v>
          </cell>
          <cell r="X55">
            <v>61778.150000000009</v>
          </cell>
          <cell r="Y55">
            <v>66659.899999999994</v>
          </cell>
          <cell r="Z55">
            <v>66017.350000000006</v>
          </cell>
          <cell r="AA55">
            <v>58099.250000000007</v>
          </cell>
          <cell r="AB55">
            <v>34964.200000000004</v>
          </cell>
          <cell r="AC55">
            <v>124221.50000000001</v>
          </cell>
          <cell r="AD55">
            <v>26666.2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95">
          <cell r="D95">
            <v>798742.65000000014</v>
          </cell>
          <cell r="E95">
            <v>728429.71</v>
          </cell>
          <cell r="F95">
            <v>696106.56</v>
          </cell>
          <cell r="G95">
            <v>326625.57</v>
          </cell>
          <cell r="H95">
            <v>315724.00000000006</v>
          </cell>
          <cell r="I95">
            <v>601479.99999999988</v>
          </cell>
          <cell r="J95">
            <v>509103.1399999999</v>
          </cell>
          <cell r="K95">
            <v>769028.71</v>
          </cell>
          <cell r="L95">
            <v>852044.94</v>
          </cell>
          <cell r="M95">
            <v>660458.84000000008</v>
          </cell>
          <cell r="N95">
            <v>345305.18</v>
          </cell>
          <cell r="O95">
            <v>442942.19999999995</v>
          </cell>
          <cell r="P95">
            <v>331492.11999999994</v>
          </cell>
          <cell r="Q95">
            <v>563212.70000000007</v>
          </cell>
          <cell r="R95">
            <v>496252.5</v>
          </cell>
          <cell r="S95">
            <v>450267.48</v>
          </cell>
          <cell r="T95">
            <v>402302.92</v>
          </cell>
          <cell r="U95">
            <v>296574.80999999994</v>
          </cell>
          <cell r="V95">
            <v>610352.27</v>
          </cell>
          <cell r="W95">
            <v>614742.49</v>
          </cell>
          <cell r="X95">
            <v>741280.39999999991</v>
          </cell>
          <cell r="Y95">
            <v>683068</v>
          </cell>
          <cell r="Z95">
            <v>690841.96000000008</v>
          </cell>
          <cell r="AA95">
            <v>653449.97</v>
          </cell>
          <cell r="AB95">
            <v>706220.85000000009</v>
          </cell>
          <cell r="AC95">
            <v>704288.28000000014</v>
          </cell>
          <cell r="AD95">
            <v>727567.5299999998</v>
          </cell>
          <cell r="AE95">
            <v>558979.35000000009</v>
          </cell>
          <cell r="AF95">
            <v>488646.20999999996</v>
          </cell>
          <cell r="AG95">
            <v>504608.88999999996</v>
          </cell>
          <cell r="AH95">
            <v>809870.7799999998</v>
          </cell>
        </row>
        <row r="96">
          <cell r="D96">
            <v>0</v>
          </cell>
          <cell r="E96">
            <v>40177.120000000003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70887.25</v>
          </cell>
          <cell r="R96">
            <v>120827.08</v>
          </cell>
          <cell r="S96">
            <v>56926.46</v>
          </cell>
          <cell r="T96">
            <v>0</v>
          </cell>
          <cell r="U96">
            <v>0</v>
          </cell>
          <cell r="V96">
            <v>8288.0199999999986</v>
          </cell>
          <cell r="W96">
            <v>114121.48000000001</v>
          </cell>
          <cell r="X96">
            <v>0</v>
          </cell>
          <cell r="Y96">
            <v>0</v>
          </cell>
          <cell r="Z96">
            <v>0</v>
          </cell>
          <cell r="AA96">
            <v>18631.5</v>
          </cell>
          <cell r="AB96">
            <v>37607.199999999997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22932.55</v>
          </cell>
          <cell r="G97">
            <v>13563.550000000001</v>
          </cell>
          <cell r="H97">
            <v>74750.500000000015</v>
          </cell>
          <cell r="I97">
            <v>126320.40999999997</v>
          </cell>
          <cell r="J97">
            <v>235305.96000000002</v>
          </cell>
          <cell r="K97">
            <v>76761</v>
          </cell>
          <cell r="L97">
            <v>61783.17</v>
          </cell>
          <cell r="M97">
            <v>42425.84</v>
          </cell>
          <cell r="N97">
            <v>30536.499999999996</v>
          </cell>
          <cell r="O97">
            <v>0</v>
          </cell>
          <cell r="P97">
            <v>0</v>
          </cell>
          <cell r="Q97">
            <v>0</v>
          </cell>
          <cell r="R97">
            <v>19482.3</v>
          </cell>
          <cell r="S97">
            <v>31572.799999999999</v>
          </cell>
          <cell r="T97">
            <v>154.80000000000001</v>
          </cell>
          <cell r="U97">
            <v>0</v>
          </cell>
          <cell r="V97">
            <v>52180.44999999999</v>
          </cell>
          <cell r="W97">
            <v>58328.05999999999</v>
          </cell>
          <cell r="X97">
            <v>70234.299999999988</v>
          </cell>
          <cell r="Y97">
            <v>42470.549999999996</v>
          </cell>
          <cell r="Z97">
            <v>95427.410000000033</v>
          </cell>
          <cell r="AA97">
            <v>67556.219999999987</v>
          </cell>
          <cell r="AB97">
            <v>79320.94</v>
          </cell>
          <cell r="AC97">
            <v>119509.20999999998</v>
          </cell>
          <cell r="AD97">
            <v>63664.739999999991</v>
          </cell>
          <cell r="AE97">
            <v>24387.91</v>
          </cell>
          <cell r="AF97">
            <v>71.099999999999994</v>
          </cell>
          <cell r="AG97">
            <v>0</v>
          </cell>
          <cell r="AH97">
            <v>758.39</v>
          </cell>
        </row>
        <row r="138">
          <cell r="D138">
            <v>243604.28000000006</v>
          </cell>
          <cell r="E138">
            <v>380305.16</v>
          </cell>
          <cell r="F138">
            <v>435636.50000000006</v>
          </cell>
          <cell r="G138">
            <v>290953.13000000006</v>
          </cell>
          <cell r="H138">
            <v>401347.30000000005</v>
          </cell>
          <cell r="I138">
            <v>181362.15</v>
          </cell>
          <cell r="J138">
            <v>209520.26000000004</v>
          </cell>
          <cell r="K138">
            <v>395354.94</v>
          </cell>
          <cell r="L138">
            <v>346445.91000000003</v>
          </cell>
          <cell r="M138">
            <v>228354.08000000002</v>
          </cell>
          <cell r="N138">
            <v>308468.86000000004</v>
          </cell>
          <cell r="O138">
            <v>357759.99999999994</v>
          </cell>
          <cell r="P138">
            <v>403803.65</v>
          </cell>
          <cell r="Q138">
            <v>480225.57999999996</v>
          </cell>
          <cell r="R138">
            <v>472836.05</v>
          </cell>
          <cell r="S138">
            <v>265656.75</v>
          </cell>
          <cell r="T138">
            <v>443685.88</v>
          </cell>
          <cell r="U138">
            <v>375974.67000000004</v>
          </cell>
          <cell r="V138">
            <v>450841.94999999995</v>
          </cell>
          <cell r="W138">
            <v>288829.71000000008</v>
          </cell>
          <cell r="X138">
            <v>305493.17</v>
          </cell>
          <cell r="Y138">
            <v>416961.10000000009</v>
          </cell>
          <cell r="Z138">
            <v>351558.72000000003</v>
          </cell>
          <cell r="AA138">
            <v>399183.55</v>
          </cell>
          <cell r="AB138">
            <v>297750.57</v>
          </cell>
          <cell r="AC138">
            <v>323829.54000000004</v>
          </cell>
          <cell r="AD138">
            <v>318893.55</v>
          </cell>
          <cell r="AE138">
            <v>238473.27999999997</v>
          </cell>
          <cell r="AF138">
            <v>308967.77999999997</v>
          </cell>
          <cell r="AG138">
            <v>323542.33</v>
          </cell>
          <cell r="AH138">
            <v>233042.56</v>
          </cell>
        </row>
        <row r="139">
          <cell r="D139">
            <v>209032.76</v>
          </cell>
          <cell r="E139">
            <v>72253.66</v>
          </cell>
          <cell r="F139">
            <v>3857.45</v>
          </cell>
          <cell r="G139">
            <v>3954.7000000000007</v>
          </cell>
          <cell r="H139">
            <v>18602.82</v>
          </cell>
          <cell r="I139">
            <v>31528.6</v>
          </cell>
          <cell r="J139">
            <v>35177.200000000004</v>
          </cell>
          <cell r="K139">
            <v>23655.15</v>
          </cell>
          <cell r="L139">
            <v>16072.9</v>
          </cell>
          <cell r="M139">
            <v>0</v>
          </cell>
          <cell r="N139">
            <v>0</v>
          </cell>
          <cell r="O139">
            <v>4080.5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1828.75</v>
          </cell>
          <cell r="U139">
            <v>0</v>
          </cell>
          <cell r="V139">
            <v>15487.199999999997</v>
          </cell>
          <cell r="W139">
            <v>144470.9</v>
          </cell>
          <cell r="X139">
            <v>38499.339999999997</v>
          </cell>
          <cell r="Y139">
            <v>4019.25</v>
          </cell>
          <cell r="Z139">
            <v>0</v>
          </cell>
          <cell r="AA139">
            <v>0</v>
          </cell>
          <cell r="AB139">
            <v>19302.099999999999</v>
          </cell>
          <cell r="AC139">
            <v>27501.24</v>
          </cell>
          <cell r="AD139">
            <v>7601.16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40">
          <cell r="D140">
            <v>0</v>
          </cell>
          <cell r="E140">
            <v>0</v>
          </cell>
          <cell r="F140">
            <v>49907.7</v>
          </cell>
          <cell r="G140">
            <v>62109.990000000005</v>
          </cell>
          <cell r="H140">
            <v>100737.39000000001</v>
          </cell>
          <cell r="I140">
            <v>134294.81</v>
          </cell>
          <cell r="J140">
            <v>179280.51000000004</v>
          </cell>
          <cell r="K140">
            <v>0</v>
          </cell>
          <cell r="L140">
            <v>76971.24000000002</v>
          </cell>
          <cell r="M140">
            <v>102561.25000000001</v>
          </cell>
          <cell r="N140">
            <v>93666.209999999977</v>
          </cell>
          <cell r="O140">
            <v>214.65</v>
          </cell>
          <cell r="P140">
            <v>635</v>
          </cell>
          <cell r="Q140">
            <v>66.25</v>
          </cell>
          <cell r="R140">
            <v>75560.98000000001</v>
          </cell>
          <cell r="S140">
            <v>19599</v>
          </cell>
          <cell r="T140">
            <v>0</v>
          </cell>
          <cell r="U140">
            <v>0</v>
          </cell>
          <cell r="V140">
            <v>73124.720000000016</v>
          </cell>
          <cell r="W140">
            <v>59053.719999999994</v>
          </cell>
          <cell r="X140">
            <v>75296.740000000005</v>
          </cell>
          <cell r="Y140">
            <v>83232.830000000016</v>
          </cell>
          <cell r="Z140">
            <v>19735.349999999999</v>
          </cell>
          <cell r="AA140">
            <v>68155.950000000012</v>
          </cell>
          <cell r="AB140">
            <v>72217.400000000009</v>
          </cell>
          <cell r="AC140">
            <v>143209.31999999995</v>
          </cell>
          <cell r="AD140">
            <v>94111.619999999981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</row>
        <row r="146">
          <cell r="D146">
            <v>3397</v>
          </cell>
          <cell r="E146">
            <v>3413</v>
          </cell>
          <cell r="F146">
            <v>3293.48</v>
          </cell>
          <cell r="G146">
            <v>3223.34</v>
          </cell>
          <cell r="H146">
            <v>3097.88</v>
          </cell>
          <cell r="I146">
            <v>3103</v>
          </cell>
          <cell r="J146">
            <v>2916</v>
          </cell>
          <cell r="K146">
            <v>2973</v>
          </cell>
          <cell r="L146">
            <v>3017</v>
          </cell>
          <cell r="M146">
            <v>3071</v>
          </cell>
          <cell r="N146">
            <v>3160</v>
          </cell>
          <cell r="O146">
            <v>3283</v>
          </cell>
        </row>
        <row r="147">
          <cell r="D147">
            <v>4105</v>
          </cell>
          <cell r="E147">
            <v>4168</v>
          </cell>
          <cell r="F147">
            <v>4161.1099999999997</v>
          </cell>
          <cell r="G147">
            <v>4138.3500000000004</v>
          </cell>
          <cell r="H147">
            <v>3527.85</v>
          </cell>
          <cell r="I147">
            <v>3816</v>
          </cell>
          <cell r="J147">
            <v>4020</v>
          </cell>
          <cell r="K147">
            <v>4046</v>
          </cell>
          <cell r="L147">
            <v>4139</v>
          </cell>
          <cell r="M147">
            <v>4139</v>
          </cell>
          <cell r="N147">
            <v>0</v>
          </cell>
          <cell r="O147">
            <v>4211</v>
          </cell>
        </row>
        <row r="148">
          <cell r="D148">
            <v>0</v>
          </cell>
          <cell r="E148">
            <v>0</v>
          </cell>
          <cell r="F148">
            <v>5036</v>
          </cell>
          <cell r="G148">
            <v>4921.32</v>
          </cell>
          <cell r="H148">
            <v>4806.76</v>
          </cell>
          <cell r="I148">
            <v>4780</v>
          </cell>
          <cell r="J148">
            <v>4759</v>
          </cell>
          <cell r="K148">
            <v>4759</v>
          </cell>
          <cell r="L148">
            <v>4741</v>
          </cell>
          <cell r="M148">
            <v>4713</v>
          </cell>
          <cell r="N148">
            <v>4696</v>
          </cell>
          <cell r="O148">
            <v>4697</v>
          </cell>
        </row>
        <row r="158">
          <cell r="D158">
            <v>303762</v>
          </cell>
          <cell r="E158">
            <v>341101</v>
          </cell>
          <cell r="F158">
            <v>385632</v>
          </cell>
          <cell r="G158">
            <v>390760</v>
          </cell>
          <cell r="H158">
            <v>349310</v>
          </cell>
          <cell r="I158">
            <v>148109</v>
          </cell>
          <cell r="J158">
            <v>188678</v>
          </cell>
          <cell r="K158">
            <v>285604</v>
          </cell>
          <cell r="L158">
            <v>321720</v>
          </cell>
          <cell r="M158">
            <v>347932.33</v>
          </cell>
          <cell r="N158">
            <v>304934</v>
          </cell>
          <cell r="O158">
            <v>389580</v>
          </cell>
        </row>
        <row r="159">
          <cell r="D159">
            <v>136301</v>
          </cell>
          <cell r="E159">
            <v>110128</v>
          </cell>
          <cell r="F159">
            <v>18511</v>
          </cell>
          <cell r="G159">
            <v>64937</v>
          </cell>
          <cell r="H159">
            <v>7602</v>
          </cell>
          <cell r="I159">
            <v>38530</v>
          </cell>
          <cell r="J159">
            <v>35251</v>
          </cell>
          <cell r="K159">
            <v>15881</v>
          </cell>
          <cell r="L159">
            <v>19524</v>
          </cell>
          <cell r="M159">
            <v>8248.67</v>
          </cell>
          <cell r="N159">
            <v>0</v>
          </cell>
          <cell r="O159">
            <v>4018</v>
          </cell>
        </row>
        <row r="160">
          <cell r="D160">
            <v>0</v>
          </cell>
          <cell r="E160">
            <v>0</v>
          </cell>
          <cell r="F160">
            <v>30622</v>
          </cell>
          <cell r="G160">
            <v>12087</v>
          </cell>
          <cell r="H160">
            <v>101903</v>
          </cell>
          <cell r="I160">
            <v>52642</v>
          </cell>
          <cell r="J160">
            <v>66778</v>
          </cell>
          <cell r="K160">
            <v>75371</v>
          </cell>
          <cell r="L160">
            <v>85310</v>
          </cell>
          <cell r="M160">
            <v>96975</v>
          </cell>
          <cell r="N160">
            <v>76234</v>
          </cell>
          <cell r="O160">
            <v>43795</v>
          </cell>
        </row>
        <row r="180">
          <cell r="D180">
            <v>352539.18000000005</v>
          </cell>
          <cell r="E180">
            <v>367279.71</v>
          </cell>
          <cell r="F180">
            <v>324672.48</v>
          </cell>
          <cell r="G180">
            <v>214579.88999999998</v>
          </cell>
          <cell r="H180">
            <v>211424.06999999998</v>
          </cell>
          <cell r="I180">
            <v>227163.27000000002</v>
          </cell>
          <cell r="J180">
            <v>251497.72999999998</v>
          </cell>
          <cell r="K180">
            <v>302773.65000000002</v>
          </cell>
          <cell r="L180">
            <v>226688.05</v>
          </cell>
          <cell r="M180">
            <v>250096.95</v>
          </cell>
          <cell r="N180">
            <v>266131.98000000004</v>
          </cell>
          <cell r="O180">
            <v>300738.14</v>
          </cell>
          <cell r="P180">
            <v>280930.86</v>
          </cell>
          <cell r="Q180">
            <v>278926.26</v>
          </cell>
          <cell r="R180">
            <v>237071.01</v>
          </cell>
          <cell r="S180">
            <v>212871.1</v>
          </cell>
          <cell r="T180">
            <v>232655.41000000003</v>
          </cell>
          <cell r="U180">
            <v>248358.90000000002</v>
          </cell>
          <cell r="V180">
            <v>336142.22</v>
          </cell>
          <cell r="W180">
            <v>297266.61</v>
          </cell>
          <cell r="X180">
            <v>345266.86</v>
          </cell>
          <cell r="Y180">
            <v>321984.77</v>
          </cell>
          <cell r="Z180">
            <v>343137.57999999996</v>
          </cell>
          <cell r="AA180">
            <v>332660.80999999994</v>
          </cell>
          <cell r="AB180">
            <v>346256.04</v>
          </cell>
          <cell r="AC180">
            <v>364937.72</v>
          </cell>
          <cell r="AD180">
            <v>342674.24</v>
          </cell>
          <cell r="AE180">
            <v>308117.32</v>
          </cell>
          <cell r="AF180">
            <v>268269.06</v>
          </cell>
          <cell r="AG180">
            <v>367633.61</v>
          </cell>
          <cell r="AH180">
            <v>353037.92000000004</v>
          </cell>
        </row>
        <row r="181">
          <cell r="D181">
            <v>0</v>
          </cell>
          <cell r="E181">
            <v>13754.81</v>
          </cell>
          <cell r="F181">
            <v>38481.89</v>
          </cell>
          <cell r="G181">
            <v>36337.43</v>
          </cell>
          <cell r="H181">
            <v>16966.219999999998</v>
          </cell>
          <cell r="I181">
            <v>50457.119999999988</v>
          </cell>
          <cell r="J181">
            <v>43949.78</v>
          </cell>
          <cell r="K181">
            <v>52928.160000000003</v>
          </cell>
          <cell r="L181">
            <v>20172.670000000006</v>
          </cell>
          <cell r="M181">
            <v>28827.039999999997</v>
          </cell>
          <cell r="N181">
            <v>56571.1</v>
          </cell>
          <cell r="O181">
            <v>162102.05000000002</v>
          </cell>
          <cell r="P181">
            <v>131499.01999999999</v>
          </cell>
          <cell r="Q181">
            <v>88372.22</v>
          </cell>
          <cell r="R181">
            <v>29891.379999999997</v>
          </cell>
          <cell r="S181">
            <v>11233.1</v>
          </cell>
          <cell r="T181">
            <v>0</v>
          </cell>
          <cell r="U181">
            <v>0</v>
          </cell>
          <cell r="V181">
            <v>57.74</v>
          </cell>
          <cell r="W181">
            <v>15309.96</v>
          </cell>
          <cell r="X181">
            <v>0</v>
          </cell>
          <cell r="Y181">
            <v>60.75</v>
          </cell>
          <cell r="Z181">
            <v>75.650000000000006</v>
          </cell>
          <cell r="AA181">
            <v>67807.8</v>
          </cell>
          <cell r="AB181">
            <v>43966.879999999997</v>
          </cell>
          <cell r="AC181">
            <v>38982.089999999997</v>
          </cell>
          <cell r="AD181">
            <v>1885.11</v>
          </cell>
          <cell r="AE181">
            <v>3236.25</v>
          </cell>
          <cell r="AF181">
            <v>17748.59</v>
          </cell>
          <cell r="AG181">
            <v>3195.7</v>
          </cell>
          <cell r="AH181">
            <v>0</v>
          </cell>
        </row>
        <row r="182">
          <cell r="D182">
            <v>0</v>
          </cell>
          <cell r="E182">
            <v>0</v>
          </cell>
          <cell r="F182">
            <v>6165.72</v>
          </cell>
          <cell r="G182">
            <v>26213.03</v>
          </cell>
          <cell r="H182">
            <v>35829.29</v>
          </cell>
          <cell r="I182">
            <v>21904.01</v>
          </cell>
          <cell r="J182">
            <v>28448.500000000004</v>
          </cell>
          <cell r="K182">
            <v>38429.03</v>
          </cell>
          <cell r="L182">
            <v>56615.61</v>
          </cell>
          <cell r="M182">
            <v>28765.94</v>
          </cell>
          <cell r="N182">
            <v>23828.53</v>
          </cell>
          <cell r="O182">
            <v>60.55</v>
          </cell>
          <cell r="P182">
            <v>0</v>
          </cell>
          <cell r="Q182">
            <v>0</v>
          </cell>
          <cell r="R182">
            <v>16114.29</v>
          </cell>
          <cell r="S182">
            <v>1272.75</v>
          </cell>
          <cell r="T182">
            <v>0</v>
          </cell>
          <cell r="U182">
            <v>48.25</v>
          </cell>
          <cell r="V182">
            <v>36852.67</v>
          </cell>
          <cell r="W182">
            <v>33619.24</v>
          </cell>
          <cell r="X182">
            <v>37043.919999999998</v>
          </cell>
          <cell r="Y182">
            <v>22763.27</v>
          </cell>
          <cell r="Z182">
            <v>39867.07</v>
          </cell>
          <cell r="AA182">
            <v>23569.31</v>
          </cell>
          <cell r="AB182">
            <v>39965.5</v>
          </cell>
          <cell r="AC182">
            <v>64851.45</v>
          </cell>
          <cell r="AD182">
            <v>97893.8</v>
          </cell>
          <cell r="AE182">
            <v>4493.62</v>
          </cell>
          <cell r="AF182">
            <v>0</v>
          </cell>
          <cell r="AG182">
            <v>185.05</v>
          </cell>
          <cell r="AH182">
            <v>67.349999999999994</v>
          </cell>
        </row>
        <row r="222">
          <cell r="D222">
            <v>31694.55</v>
          </cell>
          <cell r="E222">
            <v>32298.110000000004</v>
          </cell>
          <cell r="F222">
            <v>127420.78</v>
          </cell>
          <cell r="G222">
            <v>110386.62000000001</v>
          </cell>
          <cell r="H222">
            <v>99179.750000000015</v>
          </cell>
          <cell r="I222">
            <v>104127.03</v>
          </cell>
          <cell r="J222">
            <v>107147.91999999998</v>
          </cell>
          <cell r="K222">
            <v>121162.15999999999</v>
          </cell>
          <cell r="L222">
            <v>132349.65000000002</v>
          </cell>
          <cell r="M222">
            <v>155300.15</v>
          </cell>
          <cell r="N222">
            <v>227707.93000000002</v>
          </cell>
          <cell r="O222">
            <v>205706.38999999998</v>
          </cell>
          <cell r="P222">
            <v>149886.76999999999</v>
          </cell>
          <cell r="Q222">
            <v>137167.43</v>
          </cell>
          <cell r="R222">
            <v>137354.12000000002</v>
          </cell>
          <cell r="S222">
            <v>163010.56999999998</v>
          </cell>
          <cell r="T222">
            <v>219933.13999999998</v>
          </cell>
          <cell r="U222">
            <v>216300.65</v>
          </cell>
          <cell r="V222">
            <v>252381.99999999997</v>
          </cell>
          <cell r="W222">
            <v>246759.37</v>
          </cell>
          <cell r="X222">
            <v>264787.20000000001</v>
          </cell>
          <cell r="Y222">
            <v>231389.06</v>
          </cell>
          <cell r="Z222">
            <v>196130.79</v>
          </cell>
          <cell r="AA222">
            <v>147806.22</v>
          </cell>
          <cell r="AB222">
            <v>184308.46</v>
          </cell>
          <cell r="AC222">
            <v>211182.71000000002</v>
          </cell>
          <cell r="AD222">
            <v>187679.11000000002</v>
          </cell>
          <cell r="AE222">
            <v>214472.25</v>
          </cell>
          <cell r="AF222">
            <v>215763.47</v>
          </cell>
          <cell r="AG222">
            <v>247682.24999999997</v>
          </cell>
          <cell r="AH222">
            <v>249554.59000000003</v>
          </cell>
        </row>
        <row r="223">
          <cell r="D223">
            <v>206940.93</v>
          </cell>
          <cell r="E223">
            <v>178885.87</v>
          </cell>
          <cell r="F223">
            <v>115215.32</v>
          </cell>
          <cell r="G223">
            <v>47396.410000000011</v>
          </cell>
          <cell r="H223">
            <v>50493.19</v>
          </cell>
          <cell r="I223">
            <v>89937.459999999992</v>
          </cell>
          <cell r="J223">
            <v>112926.51000000001</v>
          </cell>
          <cell r="K223">
            <v>94607.54</v>
          </cell>
          <cell r="L223">
            <v>34920.479999999996</v>
          </cell>
          <cell r="M223">
            <v>50422.490000000005</v>
          </cell>
          <cell r="N223">
            <v>35222.019999999997</v>
          </cell>
          <cell r="O223">
            <v>70497.91</v>
          </cell>
          <cell r="P223">
            <v>80368.91</v>
          </cell>
          <cell r="Q223">
            <v>64948.480000000003</v>
          </cell>
          <cell r="R223">
            <v>43303.73</v>
          </cell>
          <cell r="S223">
            <v>21217.559999999998</v>
          </cell>
          <cell r="T223">
            <v>3970.19</v>
          </cell>
          <cell r="U223">
            <v>0</v>
          </cell>
          <cell r="V223">
            <v>0</v>
          </cell>
          <cell r="W223">
            <v>16382.99</v>
          </cell>
          <cell r="X223">
            <v>0</v>
          </cell>
          <cell r="Y223">
            <v>0</v>
          </cell>
          <cell r="Z223">
            <v>53.05</v>
          </cell>
          <cell r="AA223">
            <v>54074.26</v>
          </cell>
          <cell r="AB223">
            <v>34654.68</v>
          </cell>
          <cell r="AC223">
            <v>8009.69</v>
          </cell>
          <cell r="AD223">
            <v>2940.15</v>
          </cell>
          <cell r="AE223">
            <v>1343.1</v>
          </cell>
          <cell r="AF223">
            <v>10821.119999999999</v>
          </cell>
          <cell r="AG223">
            <v>697.9</v>
          </cell>
          <cell r="AH223">
            <v>0</v>
          </cell>
        </row>
        <row r="224">
          <cell r="D224">
            <v>0</v>
          </cell>
          <cell r="E224">
            <v>0</v>
          </cell>
          <cell r="F224">
            <v>25121.42</v>
          </cell>
          <cell r="G224">
            <v>46114.069999999992</v>
          </cell>
          <cell r="H224">
            <v>28687.059999999998</v>
          </cell>
          <cell r="I224">
            <v>32425.35</v>
          </cell>
          <cell r="J224">
            <v>22711.850000000002</v>
          </cell>
          <cell r="K224">
            <v>27434.48</v>
          </cell>
          <cell r="L224">
            <v>44548.92</v>
          </cell>
          <cell r="M224">
            <v>21550.6</v>
          </cell>
          <cell r="N224">
            <v>27306.489999999998</v>
          </cell>
          <cell r="O224">
            <v>520.1</v>
          </cell>
          <cell r="P224">
            <v>0</v>
          </cell>
          <cell r="Q224">
            <v>0</v>
          </cell>
          <cell r="R224">
            <v>33757.870000000003</v>
          </cell>
          <cell r="S224">
            <v>2751.65</v>
          </cell>
          <cell r="T224">
            <v>0</v>
          </cell>
          <cell r="U224">
            <v>0</v>
          </cell>
          <cell r="V224">
            <v>30100.15</v>
          </cell>
          <cell r="W224">
            <v>27740</v>
          </cell>
          <cell r="X224">
            <v>20544.78</v>
          </cell>
          <cell r="Y224">
            <v>14819.95</v>
          </cell>
          <cell r="Z224">
            <v>13411.28</v>
          </cell>
          <cell r="AA224">
            <v>42032.26</v>
          </cell>
          <cell r="AB224">
            <v>43480.19</v>
          </cell>
          <cell r="AC224">
            <v>54985.38</v>
          </cell>
          <cell r="AD224">
            <v>1316.4</v>
          </cell>
          <cell r="AE224">
            <v>5259.65</v>
          </cell>
          <cell r="AF224">
            <v>0</v>
          </cell>
          <cell r="AG224">
            <v>429</v>
          </cell>
          <cell r="AH224">
            <v>0</v>
          </cell>
        </row>
        <row r="264">
          <cell r="D264">
            <v>75043.929999999993</v>
          </cell>
          <cell r="E264">
            <v>101698.91</v>
          </cell>
          <cell r="F264">
            <v>97798.75</v>
          </cell>
          <cell r="G264">
            <v>35837.56</v>
          </cell>
          <cell r="H264">
            <v>18976.77</v>
          </cell>
          <cell r="I264">
            <v>15969.82</v>
          </cell>
          <cell r="J264">
            <v>56848.65</v>
          </cell>
          <cell r="K264">
            <v>41193.47</v>
          </cell>
          <cell r="L264">
            <v>48510.850000000006</v>
          </cell>
          <cell r="M264">
            <v>49452.82</v>
          </cell>
          <cell r="N264">
            <v>60834.06</v>
          </cell>
          <cell r="O264">
            <v>22079.070000000007</v>
          </cell>
          <cell r="P264">
            <v>69730.070000000007</v>
          </cell>
          <cell r="Q264">
            <v>62080.619999999995</v>
          </cell>
          <cell r="R264">
            <v>76704.679999999993</v>
          </cell>
          <cell r="S264">
            <v>46909.859999999993</v>
          </cell>
          <cell r="T264">
            <v>56176.439999999995</v>
          </cell>
          <cell r="U264">
            <v>50618.92</v>
          </cell>
          <cell r="V264">
            <v>59580.59</v>
          </cell>
          <cell r="W264">
            <v>40900.729999999989</v>
          </cell>
          <cell r="X264">
            <v>51734.950000000012</v>
          </cell>
          <cell r="Y264">
            <v>30547.010000000002</v>
          </cell>
          <cell r="Z264">
            <v>49136.44000000001</v>
          </cell>
          <cell r="AA264">
            <v>59421.930500000002</v>
          </cell>
          <cell r="AB264">
            <v>51009.65</v>
          </cell>
          <cell r="AC264">
            <v>82072.039999999994</v>
          </cell>
          <cell r="AD264">
            <v>64185.000000000007</v>
          </cell>
          <cell r="AE264">
            <v>60587.389999999992</v>
          </cell>
          <cell r="AF264">
            <v>36959.47</v>
          </cell>
          <cell r="AG264">
            <v>61437.46</v>
          </cell>
          <cell r="AH264">
            <v>76505.33</v>
          </cell>
        </row>
        <row r="265">
          <cell r="D265">
            <v>30797.89</v>
          </cell>
          <cell r="E265">
            <v>27455.15</v>
          </cell>
          <cell r="F265">
            <v>7300.51</v>
          </cell>
          <cell r="G265">
            <v>53215.14</v>
          </cell>
          <cell r="H265">
            <v>57014.06</v>
          </cell>
          <cell r="I265">
            <v>44893.62</v>
          </cell>
          <cell r="J265">
            <v>35108.020000000004</v>
          </cell>
          <cell r="K265">
            <v>59362.260000000009</v>
          </cell>
          <cell r="L265">
            <v>73399.86</v>
          </cell>
          <cell r="M265">
            <v>70989.009999999995</v>
          </cell>
          <cell r="N265">
            <v>91963.35</v>
          </cell>
          <cell r="O265">
            <v>78268.98000000001</v>
          </cell>
          <cell r="P265">
            <v>45562.06</v>
          </cell>
          <cell r="Q265">
            <v>31885.040000000001</v>
          </cell>
          <cell r="R265">
            <v>31175.279999999999</v>
          </cell>
          <cell r="S265">
            <v>28394.98</v>
          </cell>
          <cell r="T265">
            <v>40195.490000000005</v>
          </cell>
          <cell r="U265">
            <v>41270.76</v>
          </cell>
          <cell r="V265">
            <v>29138.9</v>
          </cell>
          <cell r="W265">
            <v>28224.87</v>
          </cell>
          <cell r="X265">
            <v>15000</v>
          </cell>
          <cell r="Y265">
            <v>41671.67</v>
          </cell>
          <cell r="Z265">
            <v>59318.020000000004</v>
          </cell>
          <cell r="AA265">
            <v>63073.250000000007</v>
          </cell>
          <cell r="AB265">
            <v>38020.29</v>
          </cell>
          <cell r="AC265">
            <v>16148.9</v>
          </cell>
          <cell r="AD265">
            <v>36669.159999999996</v>
          </cell>
          <cell r="AE265">
            <v>26213.4</v>
          </cell>
          <cell r="AF265">
            <v>20291.919999999998</v>
          </cell>
          <cell r="AG265">
            <v>21348.75</v>
          </cell>
          <cell r="AH265">
            <v>8962.61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4600</v>
          </cell>
          <cell r="AB266">
            <v>0</v>
          </cell>
          <cell r="AC266">
            <v>1977.1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</row>
        <row r="306">
          <cell r="D306">
            <v>15115.859999999999</v>
          </cell>
          <cell r="E306">
            <v>43262.93</v>
          </cell>
          <cell r="F306">
            <v>6386.3599999999988</v>
          </cell>
          <cell r="G306">
            <v>25158.32</v>
          </cell>
          <cell r="H306">
            <v>90041.500000000015</v>
          </cell>
          <cell r="I306">
            <v>63769.130000000012</v>
          </cell>
          <cell r="J306">
            <v>3790.79</v>
          </cell>
          <cell r="K306">
            <v>41645.81</v>
          </cell>
          <cell r="L306">
            <v>52036.050000000017</v>
          </cell>
          <cell r="M306">
            <v>44720.79</v>
          </cell>
          <cell r="N306">
            <v>22008.480000000003</v>
          </cell>
          <cell r="O306">
            <v>77238.170000000013</v>
          </cell>
          <cell r="P306">
            <v>22147.279999999992</v>
          </cell>
          <cell r="Q306">
            <v>3033.3600000000006</v>
          </cell>
          <cell r="R306">
            <v>57849.030000000006</v>
          </cell>
          <cell r="S306">
            <v>102791.56000000001</v>
          </cell>
          <cell r="T306">
            <v>15888.529999999999</v>
          </cell>
          <cell r="U306">
            <v>0</v>
          </cell>
          <cell r="V306">
            <v>10000</v>
          </cell>
          <cell r="W306">
            <v>25156.83</v>
          </cell>
          <cell r="X306">
            <v>15000</v>
          </cell>
          <cell r="Y306">
            <v>31011.010000000002</v>
          </cell>
          <cell r="Z306">
            <v>38258.22</v>
          </cell>
          <cell r="AA306">
            <v>95626.51</v>
          </cell>
          <cell r="AB306">
            <v>88536.200000000012</v>
          </cell>
          <cell r="AC306">
            <v>91921.79</v>
          </cell>
          <cell r="AD306">
            <v>105627.26999999999</v>
          </cell>
          <cell r="AE306">
            <v>95088.120000000024</v>
          </cell>
          <cell r="AF306">
            <v>118094.56999999998</v>
          </cell>
          <cell r="AG306">
            <v>273917.63999999996</v>
          </cell>
          <cell r="AH306">
            <v>260812.93999999997</v>
          </cell>
        </row>
        <row r="307">
          <cell r="D307">
            <v>681368.61199999985</v>
          </cell>
          <cell r="E307">
            <v>828885.91000000015</v>
          </cell>
          <cell r="F307">
            <v>704169.0299999998</v>
          </cell>
          <cell r="G307">
            <v>412210.63000000012</v>
          </cell>
          <cell r="H307">
            <v>353337.42</v>
          </cell>
          <cell r="I307">
            <v>408441.59999999998</v>
          </cell>
          <cell r="J307">
            <v>493505.8000000001</v>
          </cell>
          <cell r="K307">
            <v>601162.17000000004</v>
          </cell>
          <cell r="L307">
            <v>680875.19999999984</v>
          </cell>
          <cell r="M307">
            <v>694727.7</v>
          </cell>
          <cell r="N307">
            <v>700318.99</v>
          </cell>
          <cell r="O307">
            <v>873321.46</v>
          </cell>
          <cell r="P307">
            <v>622256.52000000014</v>
          </cell>
          <cell r="Q307">
            <v>624017.26000000013</v>
          </cell>
          <cell r="R307">
            <v>626927.10000000009</v>
          </cell>
          <cell r="S307">
            <v>530950.9</v>
          </cell>
          <cell r="T307">
            <v>580131.40000000014</v>
          </cell>
          <cell r="U307">
            <v>528058.73</v>
          </cell>
          <cell r="V307">
            <v>815427.40999999992</v>
          </cell>
          <cell r="W307">
            <v>604859.68000000005</v>
          </cell>
          <cell r="X307">
            <v>824657.17999999993</v>
          </cell>
          <cell r="Y307">
            <v>889352.73000000021</v>
          </cell>
          <cell r="Z307">
            <v>805561.75000000012</v>
          </cell>
          <cell r="AA307">
            <v>820312.28400000022</v>
          </cell>
          <cell r="AB307">
            <v>663940.21600000001</v>
          </cell>
          <cell r="AC307">
            <v>655738.29</v>
          </cell>
          <cell r="AD307">
            <v>671944.47000000009</v>
          </cell>
          <cell r="AE307">
            <v>574427</v>
          </cell>
          <cell r="AF307">
            <v>572148.79000000015</v>
          </cell>
          <cell r="AG307">
            <v>426915.25000000006</v>
          </cell>
          <cell r="AH307">
            <v>386964.89</v>
          </cell>
        </row>
        <row r="308">
          <cell r="D308">
            <v>0</v>
          </cell>
          <cell r="E308">
            <v>0</v>
          </cell>
          <cell r="F308">
            <v>11293.439999999999</v>
          </cell>
          <cell r="G308">
            <v>75983.520000000004</v>
          </cell>
          <cell r="H308">
            <v>47820.100000000006</v>
          </cell>
          <cell r="I308">
            <v>58839.959999999992</v>
          </cell>
          <cell r="J308">
            <v>76933.549999999988</v>
          </cell>
          <cell r="K308">
            <v>81239.809999999983</v>
          </cell>
          <cell r="L308">
            <v>81377.700000000012</v>
          </cell>
          <cell r="M308">
            <v>104865.75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3177.1000000000004</v>
          </cell>
          <cell r="AB308">
            <v>0</v>
          </cell>
          <cell r="AC308">
            <v>-1977.1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</row>
        <row r="348">
          <cell r="D348">
            <v>191403.83</v>
          </cell>
          <cell r="E348">
            <v>300278.48</v>
          </cell>
          <cell r="F348">
            <v>320835.08909059031</v>
          </cell>
          <cell r="G348">
            <v>128711.15</v>
          </cell>
          <cell r="H348">
            <v>109731.14</v>
          </cell>
          <cell r="I348">
            <v>159595.9</v>
          </cell>
          <cell r="J348">
            <v>197836.23</v>
          </cell>
          <cell r="K348">
            <v>176781.91</v>
          </cell>
          <cell r="L348">
            <v>124914.48</v>
          </cell>
          <cell r="M348">
            <v>173851.40999999997</v>
          </cell>
          <cell r="N348">
            <v>154808.51</v>
          </cell>
          <cell r="O348">
            <v>213935.93</v>
          </cell>
          <cell r="P348">
            <v>246787.51</v>
          </cell>
          <cell r="Q348">
            <v>252602.79</v>
          </cell>
          <cell r="R348">
            <v>243502.72</v>
          </cell>
          <cell r="S348">
            <v>221829.38</v>
          </cell>
          <cell r="T348">
            <v>164257.57</v>
          </cell>
          <cell r="U348">
            <v>178768.11</v>
          </cell>
          <cell r="V348">
            <v>260496.86000000002</v>
          </cell>
          <cell r="W348">
            <v>229455.77</v>
          </cell>
          <cell r="X348">
            <v>188537.01999999996</v>
          </cell>
          <cell r="Y348">
            <v>201118.81</v>
          </cell>
          <cell r="Z348">
            <v>126584.84</v>
          </cell>
          <cell r="AA348">
            <v>166483.07</v>
          </cell>
          <cell r="AB348">
            <v>249565.07</v>
          </cell>
          <cell r="AC348">
            <v>240955.92</v>
          </cell>
          <cell r="AD348">
            <v>238232.39</v>
          </cell>
          <cell r="AE348">
            <v>256569.33</v>
          </cell>
          <cell r="AF348">
            <v>169580.51</v>
          </cell>
          <cell r="AG348">
            <v>99407.16</v>
          </cell>
          <cell r="AH348">
            <v>172810.56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</row>
        <row r="350">
          <cell r="D350">
            <v>0</v>
          </cell>
          <cell r="E350">
            <v>23815</v>
          </cell>
          <cell r="F350">
            <v>30101.15</v>
          </cell>
          <cell r="G350">
            <v>22516.75</v>
          </cell>
          <cell r="H350">
            <v>31088.15</v>
          </cell>
          <cell r="I350">
            <v>23313.05</v>
          </cell>
          <cell r="J350">
            <v>18864.75</v>
          </cell>
          <cell r="K350">
            <v>27514.1</v>
          </cell>
          <cell r="L350">
            <v>50686.75</v>
          </cell>
          <cell r="M350">
            <v>1730.95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11687.8</v>
          </cell>
          <cell r="S350">
            <v>0</v>
          </cell>
          <cell r="T350">
            <v>0</v>
          </cell>
          <cell r="U350">
            <v>0</v>
          </cell>
          <cell r="V350">
            <v>23031.35</v>
          </cell>
          <cell r="W350">
            <v>19415.8</v>
          </cell>
          <cell r="X350">
            <v>19399.55</v>
          </cell>
          <cell r="Y350">
            <v>23212.25</v>
          </cell>
          <cell r="Z350">
            <v>22891.3</v>
          </cell>
          <cell r="AA350">
            <v>22709.55</v>
          </cell>
          <cell r="AB350">
            <v>29260</v>
          </cell>
          <cell r="AC350">
            <v>83397.05</v>
          </cell>
          <cell r="AD350">
            <v>59440.800000000003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90">
          <cell r="D390">
            <v>213025.48</v>
          </cell>
          <cell r="E390">
            <v>189734.06</v>
          </cell>
          <cell r="F390">
            <v>133806.19</v>
          </cell>
          <cell r="G390">
            <v>166720.21</v>
          </cell>
          <cell r="H390">
            <v>198890.08</v>
          </cell>
          <cell r="I390">
            <v>247580.9</v>
          </cell>
          <cell r="J390">
            <v>193105.58</v>
          </cell>
          <cell r="K390">
            <v>181545.51</v>
          </cell>
          <cell r="L390">
            <v>162075.12</v>
          </cell>
          <cell r="M390">
            <v>209937.23</v>
          </cell>
          <cell r="N390">
            <v>119363.22</v>
          </cell>
          <cell r="O390">
            <v>135170.32999999999</v>
          </cell>
          <cell r="P390">
            <v>229497.57</v>
          </cell>
          <cell r="Q390">
            <v>196601.69</v>
          </cell>
          <cell r="R390">
            <v>198684.04</v>
          </cell>
          <cell r="S390">
            <v>81880.92</v>
          </cell>
          <cell r="T390">
            <v>111355.58</v>
          </cell>
          <cell r="U390">
            <v>169312.82</v>
          </cell>
          <cell r="V390">
            <v>217360.82</v>
          </cell>
          <cell r="W390">
            <v>211270.13</v>
          </cell>
          <cell r="X390">
            <v>136413.71</v>
          </cell>
          <cell r="Y390">
            <v>186828.53</v>
          </cell>
          <cell r="Z390">
            <v>162423.44</v>
          </cell>
          <cell r="AA390">
            <v>222437.35</v>
          </cell>
          <cell r="AB390">
            <v>172358.75</v>
          </cell>
          <cell r="AC390">
            <v>164685.01999999999</v>
          </cell>
          <cell r="AD390">
            <v>114106.13</v>
          </cell>
          <cell r="AE390">
            <v>158584.14000000001</v>
          </cell>
          <cell r="AF390">
            <v>166039.35999999999</v>
          </cell>
          <cell r="AG390">
            <v>116092.28</v>
          </cell>
          <cell r="AH390">
            <v>192920.9</v>
          </cell>
        </row>
        <row r="391"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</row>
        <row r="432">
          <cell r="D432">
            <v>90576.960000000006</v>
          </cell>
          <cell r="E432">
            <v>66681.37</v>
          </cell>
          <cell r="F432">
            <v>44844.12</v>
          </cell>
          <cell r="G432">
            <v>40533.879999999997</v>
          </cell>
          <cell r="H432">
            <v>96483.19</v>
          </cell>
          <cell r="I432">
            <v>96275.46</v>
          </cell>
          <cell r="J432">
            <v>92942.71</v>
          </cell>
          <cell r="K432">
            <v>103620.33</v>
          </cell>
          <cell r="L432">
            <v>56942.75</v>
          </cell>
          <cell r="M432">
            <v>70179.25</v>
          </cell>
          <cell r="N432">
            <v>66593.06</v>
          </cell>
          <cell r="O432">
            <v>58722.2</v>
          </cell>
          <cell r="P432">
            <v>76854.13</v>
          </cell>
          <cell r="Q432">
            <v>100610.13</v>
          </cell>
          <cell r="R432">
            <v>93242.51</v>
          </cell>
          <cell r="S432">
            <v>20939.3</v>
          </cell>
          <cell r="T432">
            <v>42199.85</v>
          </cell>
          <cell r="U432">
            <v>80575.210000000006</v>
          </cell>
          <cell r="V432">
            <v>95037.53</v>
          </cell>
          <cell r="W432">
            <v>125268.33</v>
          </cell>
          <cell r="X432">
            <v>72650.89</v>
          </cell>
          <cell r="Y432">
            <v>65203.350000000006</v>
          </cell>
          <cell r="Z432">
            <v>97626.78</v>
          </cell>
          <cell r="AA432">
            <v>111403.93</v>
          </cell>
          <cell r="AB432">
            <v>108600.75</v>
          </cell>
          <cell r="AC432">
            <v>108600.75</v>
          </cell>
          <cell r="AD432">
            <v>108600.75</v>
          </cell>
          <cell r="AE432">
            <v>108600.75</v>
          </cell>
          <cell r="AF432">
            <v>108600.75</v>
          </cell>
          <cell r="AG432">
            <v>108600.75</v>
          </cell>
          <cell r="AH432">
            <v>108600.75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</row>
        <row r="474">
          <cell r="D474">
            <v>216351.27</v>
          </cell>
          <cell r="E474">
            <v>278182.31999999995</v>
          </cell>
          <cell r="F474">
            <v>248863.51999999993</v>
          </cell>
          <cell r="G474">
            <v>124080.99999999999</v>
          </cell>
          <cell r="H474">
            <v>226416.85999999996</v>
          </cell>
          <cell r="I474">
            <v>207058.39999999994</v>
          </cell>
          <cell r="J474">
            <v>179056.29999999996</v>
          </cell>
          <cell r="K474">
            <v>135528.06999999998</v>
          </cell>
          <cell r="L474">
            <v>175452.12000000008</v>
          </cell>
          <cell r="M474">
            <v>223450.80000000002</v>
          </cell>
          <cell r="N474">
            <v>169263.00000000003</v>
          </cell>
          <cell r="O474">
            <v>218900.39999999997</v>
          </cell>
          <cell r="P474">
            <v>215275.70999999996</v>
          </cell>
          <cell r="Q474">
            <v>267808.67</v>
          </cell>
          <cell r="R474">
            <v>241487.35000000003</v>
          </cell>
          <cell r="S474">
            <v>187446.35</v>
          </cell>
          <cell r="T474">
            <v>178168.22999999998</v>
          </cell>
          <cell r="U474">
            <v>204945.41</v>
          </cell>
          <cell r="V474">
            <v>233657.78</v>
          </cell>
          <cell r="W474">
            <v>264944.59000000003</v>
          </cell>
          <cell r="X474">
            <v>263406.07</v>
          </cell>
          <cell r="Y474">
            <v>239507.39</v>
          </cell>
          <cell r="Z474">
            <v>239398.09</v>
          </cell>
          <cell r="AA474">
            <v>272848.49000000005</v>
          </cell>
          <cell r="AB474">
            <v>238924.11</v>
          </cell>
          <cell r="AC474">
            <v>238924.11</v>
          </cell>
          <cell r="AD474">
            <v>238924.11</v>
          </cell>
          <cell r="AE474">
            <v>238924.11</v>
          </cell>
          <cell r="AF474">
            <v>238924.11</v>
          </cell>
          <cell r="AG474">
            <v>238924.11</v>
          </cell>
          <cell r="AH474">
            <v>238924.11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</row>
        <row r="476"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</row>
        <row r="482">
          <cell r="D482">
            <v>3524</v>
          </cell>
          <cell r="E482">
            <v>3593.85</v>
          </cell>
          <cell r="F482">
            <v>3621</v>
          </cell>
          <cell r="G482">
            <v>3212.63</v>
          </cell>
          <cell r="H482">
            <v>2871.04</v>
          </cell>
          <cell r="I482">
            <v>2863.18</v>
          </cell>
          <cell r="J482">
            <v>3343.88</v>
          </cell>
          <cell r="K482">
            <v>3098</v>
          </cell>
          <cell r="L482">
            <v>3226</v>
          </cell>
          <cell r="M482">
            <v>3134</v>
          </cell>
          <cell r="N482">
            <v>3344</v>
          </cell>
          <cell r="O482">
            <v>3361.84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94">
          <cell r="D494">
            <v>225470</v>
          </cell>
          <cell r="E494">
            <v>209778</v>
          </cell>
          <cell r="F494">
            <v>214153</v>
          </cell>
          <cell r="G494">
            <v>191838</v>
          </cell>
          <cell r="H494">
            <v>137803</v>
          </cell>
          <cell r="I494">
            <v>98562</v>
          </cell>
          <cell r="J494">
            <v>106117</v>
          </cell>
          <cell r="K494">
            <v>183176</v>
          </cell>
          <cell r="L494">
            <v>206074</v>
          </cell>
          <cell r="M494">
            <v>210233</v>
          </cell>
          <cell r="N494">
            <v>206981</v>
          </cell>
          <cell r="O494">
            <v>219983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11F7-035C-416E-B5FA-A50C62A0BF88}">
  <dimension ref="B1:AK101"/>
  <sheetViews>
    <sheetView showGridLines="0" tabSelected="1" zoomScale="90" zoomScaleNormal="90" workbookViewId="0">
      <pane xSplit="2" ySplit="3" topLeftCell="F4" activePane="bottomRight" state="frozen"/>
      <selection pane="topRight" activeCell="C1" sqref="C1"/>
      <selection pane="bottomLeft" activeCell="A5" sqref="A5"/>
      <selection pane="bottomRight" activeCell="J5" sqref="J5"/>
    </sheetView>
  </sheetViews>
  <sheetFormatPr defaultColWidth="8.90625" defaultRowHeight="14.5" x14ac:dyDescent="0.35"/>
  <cols>
    <col min="1" max="2" width="8.90625" style="1"/>
    <col min="3" max="3" width="16.453125" style="9" customWidth="1"/>
    <col min="4" max="4" width="16.08984375" style="3" customWidth="1"/>
    <col min="5" max="5" width="14.90625" style="4" customWidth="1"/>
    <col min="6" max="6" width="30.08984375" style="1" customWidth="1"/>
    <col min="7" max="7" width="13.54296875" style="1" customWidth="1"/>
    <col min="8" max="8" width="16.6328125" style="5" customWidth="1"/>
    <col min="9" max="9" width="13.54296875" style="6" customWidth="1"/>
    <col min="10" max="11" width="10.81640625" style="1" customWidth="1"/>
    <col min="12" max="16" width="10.81640625" style="7" customWidth="1"/>
    <col min="17" max="22" width="10.81640625" style="1" customWidth="1"/>
    <col min="23" max="16384" width="8.90625" style="1"/>
  </cols>
  <sheetData>
    <row r="1" spans="2:29" x14ac:dyDescent="0.35">
      <c r="C1" s="2" t="s">
        <v>0</v>
      </c>
    </row>
    <row r="2" spans="2:29" x14ac:dyDescent="0.35">
      <c r="B2" s="8" t="s">
        <v>1</v>
      </c>
    </row>
    <row r="3" spans="2:29" ht="43.5" x14ac:dyDescent="0.35">
      <c r="B3" s="10" t="s">
        <v>2</v>
      </c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  <c r="I3" s="13" t="s">
        <v>9</v>
      </c>
      <c r="J3" s="14"/>
      <c r="K3" s="14"/>
      <c r="L3" s="14"/>
      <c r="M3" s="14"/>
      <c r="N3" s="14"/>
      <c r="O3" s="15"/>
      <c r="P3" s="15"/>
      <c r="Q3" s="15"/>
      <c r="R3" s="15"/>
      <c r="S3" s="15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2:29" ht="43.5" x14ac:dyDescent="0.35">
      <c r="B4" s="16">
        <v>1</v>
      </c>
      <c r="C4" s="17" t="s">
        <v>10</v>
      </c>
      <c r="D4" s="18">
        <v>210</v>
      </c>
      <c r="E4" s="19" t="s">
        <v>11</v>
      </c>
      <c r="F4" s="20" t="s">
        <v>12</v>
      </c>
      <c r="G4" s="21" t="s">
        <v>13</v>
      </c>
      <c r="H4" s="22">
        <v>0.17</v>
      </c>
      <c r="I4" s="22" t="s">
        <v>14</v>
      </c>
    </row>
    <row r="5" spans="2:29" ht="29" x14ac:dyDescent="0.35">
      <c r="B5" s="16"/>
      <c r="C5" s="17" t="s">
        <v>15</v>
      </c>
      <c r="D5" s="18">
        <f>660*3</f>
        <v>1980</v>
      </c>
      <c r="E5" s="19" t="s">
        <v>16</v>
      </c>
      <c r="F5" s="20" t="s">
        <v>17</v>
      </c>
      <c r="G5" s="21" t="s">
        <v>18</v>
      </c>
      <c r="H5" s="22">
        <v>3.2280000000000002</v>
      </c>
      <c r="I5" s="22" t="s">
        <v>14</v>
      </c>
    </row>
    <row r="6" spans="2:29" x14ac:dyDescent="0.35">
      <c r="B6" s="16"/>
      <c r="C6" s="23" t="s">
        <v>19</v>
      </c>
      <c r="D6" s="24"/>
      <c r="E6" s="19"/>
      <c r="F6" s="21"/>
      <c r="G6" s="21"/>
      <c r="H6" s="25">
        <f>SUM(H4:H5)</f>
        <v>3.3980000000000001</v>
      </c>
      <c r="I6" s="22" t="s">
        <v>14</v>
      </c>
      <c r="J6" s="26"/>
    </row>
    <row r="7" spans="2:29" ht="43.5" x14ac:dyDescent="0.35">
      <c r="B7" s="27">
        <v>2</v>
      </c>
      <c r="C7" s="17" t="s">
        <v>20</v>
      </c>
      <c r="D7" s="18">
        <f>210*4</f>
        <v>840</v>
      </c>
      <c r="E7" s="19" t="s">
        <v>11</v>
      </c>
      <c r="F7" s="20" t="s">
        <v>12</v>
      </c>
      <c r="G7" s="21" t="s">
        <v>13</v>
      </c>
      <c r="H7" s="28">
        <v>0.93200000000000005</v>
      </c>
      <c r="I7" s="22" t="s">
        <v>14</v>
      </c>
    </row>
    <row r="8" spans="2:29" x14ac:dyDescent="0.35">
      <c r="B8" s="27"/>
      <c r="C8" s="17" t="s">
        <v>21</v>
      </c>
      <c r="D8" s="18">
        <v>500</v>
      </c>
      <c r="E8" s="19" t="s">
        <v>11</v>
      </c>
      <c r="F8" s="20" t="s">
        <v>22</v>
      </c>
      <c r="G8" s="21" t="s">
        <v>23</v>
      </c>
      <c r="H8" s="28">
        <v>0.5</v>
      </c>
      <c r="I8" s="22" t="s">
        <v>14</v>
      </c>
    </row>
    <row r="9" spans="2:29" x14ac:dyDescent="0.35">
      <c r="B9" s="27"/>
      <c r="C9" s="23" t="s">
        <v>19</v>
      </c>
      <c r="D9" s="24"/>
      <c r="E9" s="19"/>
      <c r="F9" s="20"/>
      <c r="G9" s="20"/>
      <c r="H9" s="29">
        <f>SUM(H7:H8)</f>
        <v>1.4319999999999999</v>
      </c>
      <c r="I9" s="22" t="s">
        <v>14</v>
      </c>
    </row>
    <row r="10" spans="2:29" ht="43.5" x14ac:dyDescent="0.35">
      <c r="B10" s="16">
        <v>3</v>
      </c>
      <c r="C10" s="17" t="s">
        <v>24</v>
      </c>
      <c r="D10" s="30">
        <f>210*2+500*3</f>
        <v>1920</v>
      </c>
      <c r="E10" s="19" t="s">
        <v>11</v>
      </c>
      <c r="F10" s="20" t="s">
        <v>12</v>
      </c>
      <c r="G10" s="21" t="s">
        <v>13</v>
      </c>
      <c r="H10" s="22">
        <v>10.456</v>
      </c>
      <c r="I10" s="22" t="s">
        <v>14</v>
      </c>
    </row>
    <row r="11" spans="2:29" ht="29" x14ac:dyDescent="0.35">
      <c r="B11" s="16"/>
      <c r="C11" s="17" t="s">
        <v>25</v>
      </c>
      <c r="D11" s="18">
        <f>500*2</f>
        <v>1000</v>
      </c>
      <c r="E11" s="19" t="s">
        <v>16</v>
      </c>
      <c r="F11" s="20" t="s">
        <v>17</v>
      </c>
      <c r="G11" s="21" t="s">
        <v>18</v>
      </c>
      <c r="H11" s="22">
        <v>2.153</v>
      </c>
      <c r="I11" s="22" t="s">
        <v>14</v>
      </c>
    </row>
    <row r="12" spans="2:29" ht="29" x14ac:dyDescent="0.35">
      <c r="B12" s="16"/>
      <c r="C12" s="17" t="s">
        <v>24</v>
      </c>
      <c r="D12" s="18"/>
      <c r="E12" s="19" t="s">
        <v>26</v>
      </c>
      <c r="F12" s="19" t="s">
        <v>27</v>
      </c>
      <c r="G12" s="31" t="s">
        <v>28</v>
      </c>
      <c r="H12" s="22">
        <v>1.87</v>
      </c>
      <c r="I12" s="22" t="s">
        <v>14</v>
      </c>
    </row>
    <row r="13" spans="2:29" x14ac:dyDescent="0.35">
      <c r="B13" s="16"/>
      <c r="C13" s="23" t="s">
        <v>19</v>
      </c>
      <c r="D13" s="24"/>
      <c r="E13" s="19"/>
      <c r="F13" s="21"/>
      <c r="G13" s="21"/>
      <c r="H13" s="25">
        <f>SUM(H10:H12)</f>
        <v>14.478999999999999</v>
      </c>
      <c r="I13" s="22" t="s">
        <v>14</v>
      </c>
      <c r="J13" s="26"/>
    </row>
    <row r="14" spans="2:29" ht="43.5" x14ac:dyDescent="0.35">
      <c r="B14" s="21">
        <v>3</v>
      </c>
      <c r="C14" s="17" t="s">
        <v>29</v>
      </c>
      <c r="D14" s="18">
        <f>210*3</f>
        <v>630</v>
      </c>
      <c r="E14" s="19" t="s">
        <v>11</v>
      </c>
      <c r="F14" s="20" t="s">
        <v>12</v>
      </c>
      <c r="G14" s="21" t="s">
        <v>13</v>
      </c>
      <c r="H14" s="25">
        <v>2.35</v>
      </c>
      <c r="I14" s="22" t="s">
        <v>14</v>
      </c>
    </row>
    <row r="15" spans="2:29" x14ac:dyDescent="0.35">
      <c r="B15" s="21"/>
      <c r="C15" s="23" t="s">
        <v>19</v>
      </c>
      <c r="D15" s="18"/>
      <c r="E15" s="19"/>
      <c r="F15" s="20"/>
      <c r="G15" s="21"/>
      <c r="H15" s="25">
        <f>SUM(H14:H14)</f>
        <v>2.35</v>
      </c>
      <c r="I15" s="22" t="s">
        <v>14</v>
      </c>
    </row>
    <row r="16" spans="2:29" ht="43.5" x14ac:dyDescent="0.35">
      <c r="B16" s="16">
        <v>4</v>
      </c>
      <c r="C16" s="17" t="s">
        <v>30</v>
      </c>
      <c r="D16" s="18">
        <v>250</v>
      </c>
      <c r="E16" s="19" t="s">
        <v>11</v>
      </c>
      <c r="F16" s="20" t="s">
        <v>12</v>
      </c>
      <c r="G16" s="21" t="s">
        <v>13</v>
      </c>
      <c r="H16" s="22">
        <v>0.68</v>
      </c>
      <c r="I16" s="22" t="s">
        <v>14</v>
      </c>
    </row>
    <row r="17" spans="2:10" x14ac:dyDescent="0.35">
      <c r="B17" s="16"/>
      <c r="C17" s="17" t="s">
        <v>31</v>
      </c>
      <c r="D17" s="18">
        <v>250</v>
      </c>
      <c r="E17" s="19" t="s">
        <v>11</v>
      </c>
      <c r="F17" s="20" t="s">
        <v>22</v>
      </c>
      <c r="G17" s="21" t="s">
        <v>23</v>
      </c>
      <c r="H17" s="22">
        <v>1.03</v>
      </c>
      <c r="I17" s="22" t="s">
        <v>14</v>
      </c>
    </row>
    <row r="18" spans="2:10" x14ac:dyDescent="0.35">
      <c r="B18" s="16"/>
      <c r="C18" s="23" t="s">
        <v>19</v>
      </c>
      <c r="D18" s="24"/>
      <c r="E18" s="19"/>
      <c r="F18" s="20"/>
      <c r="G18" s="20"/>
      <c r="H18" s="25">
        <f>SUM(H16:H17)</f>
        <v>1.71</v>
      </c>
      <c r="I18" s="22" t="s">
        <v>14</v>
      </c>
    </row>
    <row r="19" spans="2:10" ht="43.5" x14ac:dyDescent="0.35">
      <c r="B19" s="16">
        <v>5</v>
      </c>
      <c r="C19" s="17" t="s">
        <v>32</v>
      </c>
      <c r="D19" s="32">
        <f>250*2</f>
        <v>500</v>
      </c>
      <c r="E19" s="19" t="s">
        <v>11</v>
      </c>
      <c r="F19" s="20" t="s">
        <v>12</v>
      </c>
      <c r="G19" s="21" t="s">
        <v>13</v>
      </c>
      <c r="H19" s="22">
        <v>1.48</v>
      </c>
      <c r="I19" s="22" t="s">
        <v>14</v>
      </c>
    </row>
    <row r="20" spans="2:10" x14ac:dyDescent="0.35">
      <c r="B20" s="16"/>
      <c r="C20" s="17" t="s">
        <v>33</v>
      </c>
      <c r="D20" s="32"/>
      <c r="E20" s="19" t="s">
        <v>11</v>
      </c>
      <c r="F20" s="20" t="s">
        <v>22</v>
      </c>
      <c r="G20" s="21" t="s">
        <v>23</v>
      </c>
      <c r="H20" s="22">
        <v>1.03</v>
      </c>
      <c r="I20" s="22" t="s">
        <v>14</v>
      </c>
    </row>
    <row r="21" spans="2:10" x14ac:dyDescent="0.35">
      <c r="B21" s="16"/>
      <c r="C21" s="23" t="s">
        <v>19</v>
      </c>
      <c r="D21" s="24"/>
      <c r="E21" s="19"/>
      <c r="F21" s="21"/>
      <c r="G21" s="21"/>
      <c r="H21" s="25">
        <f>SUM(H19:H20)</f>
        <v>2.5099999999999998</v>
      </c>
      <c r="I21" s="22" t="s">
        <v>14</v>
      </c>
    </row>
    <row r="22" spans="2:10" ht="43.5" x14ac:dyDescent="0.35">
      <c r="B22" s="16">
        <v>7</v>
      </c>
      <c r="C22" s="17" t="s">
        <v>34</v>
      </c>
      <c r="D22" s="32">
        <f>210*1+500*2</f>
        <v>1210</v>
      </c>
      <c r="E22" s="19" t="s">
        <v>11</v>
      </c>
      <c r="F22" s="20" t="s">
        <v>35</v>
      </c>
      <c r="G22" s="21" t="s">
        <v>13</v>
      </c>
      <c r="H22" s="22">
        <v>1.24</v>
      </c>
      <c r="I22" s="22" t="s">
        <v>14</v>
      </c>
    </row>
    <row r="23" spans="2:10" x14ac:dyDescent="0.35">
      <c r="B23" s="16"/>
      <c r="C23" s="17" t="s">
        <v>36</v>
      </c>
      <c r="D23" s="32"/>
      <c r="E23" s="19" t="s">
        <v>11</v>
      </c>
      <c r="F23" s="20" t="s">
        <v>37</v>
      </c>
      <c r="G23" s="21" t="s">
        <v>23</v>
      </c>
      <c r="H23" s="22">
        <v>1.98</v>
      </c>
      <c r="I23" s="22" t="s">
        <v>14</v>
      </c>
    </row>
    <row r="24" spans="2:10" x14ac:dyDescent="0.35">
      <c r="B24" s="16"/>
      <c r="C24" s="17" t="s">
        <v>38</v>
      </c>
      <c r="D24" s="18">
        <v>660</v>
      </c>
      <c r="E24" s="19" t="s">
        <v>11</v>
      </c>
      <c r="F24" s="20" t="s">
        <v>39</v>
      </c>
      <c r="G24" s="21" t="s">
        <v>40</v>
      </c>
      <c r="H24" s="22">
        <v>2.62</v>
      </c>
      <c r="I24" s="22" t="s">
        <v>14</v>
      </c>
    </row>
    <row r="25" spans="2:10" x14ac:dyDescent="0.35">
      <c r="B25" s="16"/>
      <c r="C25" s="23" t="s">
        <v>19</v>
      </c>
      <c r="D25" s="33"/>
      <c r="E25" s="19"/>
      <c r="F25" s="21"/>
      <c r="G25" s="21"/>
      <c r="H25" s="25">
        <f>SUM(H22:H24)</f>
        <v>5.84</v>
      </c>
      <c r="I25" s="22" t="s">
        <v>14</v>
      </c>
    </row>
    <row r="26" spans="2:10" ht="14.4" customHeight="1" x14ac:dyDescent="0.35">
      <c r="B26" s="34"/>
      <c r="C26" s="34" t="s">
        <v>41</v>
      </c>
      <c r="D26" s="33"/>
      <c r="E26" s="19"/>
      <c r="F26" s="31"/>
      <c r="G26" s="31"/>
      <c r="H26" s="25">
        <f>SUM(H6,H9,H13,H15,H18,H21,H25)</f>
        <v>31.718999999999998</v>
      </c>
      <c r="I26" s="25"/>
      <c r="J26" s="35"/>
    </row>
    <row r="27" spans="2:10" x14ac:dyDescent="0.35">
      <c r="C27" s="36" t="s">
        <v>42</v>
      </c>
      <c r="H27" s="6"/>
      <c r="I27" s="37"/>
    </row>
    <row r="28" spans="2:10" x14ac:dyDescent="0.35">
      <c r="H28" s="6"/>
      <c r="I28" s="37"/>
    </row>
    <row r="29" spans="2:10" x14ac:dyDescent="0.35">
      <c r="B29" s="38">
        <v>1</v>
      </c>
      <c r="C29" s="39" t="s">
        <v>10</v>
      </c>
      <c r="D29" s="40">
        <v>210</v>
      </c>
      <c r="E29" s="19" t="s">
        <v>43</v>
      </c>
      <c r="F29" s="39" t="s">
        <v>44</v>
      </c>
      <c r="G29" s="41" t="s">
        <v>13</v>
      </c>
      <c r="H29" s="42">
        <v>0.627</v>
      </c>
      <c r="I29" s="43" t="s">
        <v>45</v>
      </c>
    </row>
    <row r="30" spans="2:10" x14ac:dyDescent="0.35">
      <c r="B30" s="38"/>
      <c r="C30" s="39" t="s">
        <v>20</v>
      </c>
      <c r="D30" s="40">
        <f>210*4</f>
        <v>840</v>
      </c>
      <c r="E30" s="19" t="s">
        <v>43</v>
      </c>
      <c r="F30" s="39" t="s">
        <v>44</v>
      </c>
      <c r="G30" s="41" t="s">
        <v>13</v>
      </c>
      <c r="H30" s="44">
        <v>1</v>
      </c>
      <c r="I30" s="43" t="s">
        <v>45</v>
      </c>
    </row>
    <row r="31" spans="2:10" x14ac:dyDescent="0.35">
      <c r="B31" s="38"/>
      <c r="C31" s="39" t="s">
        <v>29</v>
      </c>
      <c r="D31" s="40">
        <f>210*3</f>
        <v>630</v>
      </c>
      <c r="E31" s="19" t="s">
        <v>43</v>
      </c>
      <c r="F31" s="39" t="s">
        <v>44</v>
      </c>
      <c r="G31" s="41" t="s">
        <v>13</v>
      </c>
      <c r="H31" s="42">
        <v>0.72399999999999998</v>
      </c>
      <c r="I31" s="43" t="s">
        <v>45</v>
      </c>
    </row>
    <row r="32" spans="2:10" ht="16.25" customHeight="1" x14ac:dyDescent="0.35">
      <c r="B32" s="45"/>
      <c r="C32" s="23" t="s">
        <v>19</v>
      </c>
      <c r="D32" s="46"/>
      <c r="E32" s="19"/>
      <c r="F32" s="39"/>
      <c r="G32" s="41"/>
      <c r="H32" s="47">
        <f>SUM(H29:H31)</f>
        <v>2.351</v>
      </c>
      <c r="I32" s="43"/>
    </row>
    <row r="33" spans="2:9" x14ac:dyDescent="0.35">
      <c r="B33" s="41">
        <v>2</v>
      </c>
      <c r="C33" s="39" t="s">
        <v>21</v>
      </c>
      <c r="D33" s="40">
        <v>500</v>
      </c>
      <c r="E33" s="19" t="s">
        <v>43</v>
      </c>
      <c r="F33" s="39" t="s">
        <v>46</v>
      </c>
      <c r="G33" s="41" t="s">
        <v>47</v>
      </c>
      <c r="H33" s="42">
        <v>1</v>
      </c>
      <c r="I33" s="43" t="s">
        <v>45</v>
      </c>
    </row>
    <row r="34" spans="2:9" ht="15" customHeight="1" x14ac:dyDescent="0.35">
      <c r="B34" s="48">
        <v>3</v>
      </c>
      <c r="C34" s="39" t="s">
        <v>48</v>
      </c>
      <c r="D34" s="40">
        <v>500</v>
      </c>
      <c r="E34" s="19" t="s">
        <v>43</v>
      </c>
      <c r="F34" s="49" t="s">
        <v>46</v>
      </c>
      <c r="G34" s="41" t="s">
        <v>49</v>
      </c>
      <c r="H34" s="50">
        <v>2.3119999999999998</v>
      </c>
      <c r="I34" s="43" t="s">
        <v>45</v>
      </c>
    </row>
    <row r="35" spans="2:9" x14ac:dyDescent="0.35">
      <c r="B35" s="48"/>
      <c r="C35" s="39" t="s">
        <v>50</v>
      </c>
      <c r="D35" s="40">
        <v>500</v>
      </c>
      <c r="E35" s="19" t="s">
        <v>43</v>
      </c>
      <c r="F35" s="49" t="s">
        <v>46</v>
      </c>
      <c r="G35" s="41" t="s">
        <v>47</v>
      </c>
      <c r="H35" s="50"/>
      <c r="I35" s="43" t="s">
        <v>45</v>
      </c>
    </row>
    <row r="36" spans="2:9" ht="16.25" customHeight="1" x14ac:dyDescent="0.35">
      <c r="B36" s="45"/>
      <c r="C36" s="23" t="s">
        <v>19</v>
      </c>
      <c r="D36" s="46"/>
      <c r="E36" s="19"/>
      <c r="F36" s="39"/>
      <c r="G36" s="41"/>
      <c r="H36" s="47">
        <f>SUM(H33:H35)</f>
        <v>3.3119999999999998</v>
      </c>
      <c r="I36" s="43"/>
    </row>
    <row r="37" spans="2:9" ht="16.25" customHeight="1" x14ac:dyDescent="0.35">
      <c r="B37" s="51">
        <v>4</v>
      </c>
      <c r="C37" s="17" t="s">
        <v>25</v>
      </c>
      <c r="D37" s="52">
        <f>500*2</f>
        <v>1000</v>
      </c>
      <c r="E37" s="19" t="s">
        <v>51</v>
      </c>
      <c r="F37" s="39" t="s">
        <v>52</v>
      </c>
      <c r="G37" s="21" t="s">
        <v>18</v>
      </c>
      <c r="H37" s="42">
        <v>0.81699999999999995</v>
      </c>
      <c r="I37" s="43" t="s">
        <v>45</v>
      </c>
    </row>
    <row r="38" spans="2:9" ht="16.25" customHeight="1" x14ac:dyDescent="0.35">
      <c r="B38" s="51">
        <v>5</v>
      </c>
      <c r="C38" s="53" t="s">
        <v>53</v>
      </c>
      <c r="D38" s="52">
        <f>660*3</f>
        <v>1980</v>
      </c>
      <c r="E38" s="19" t="s">
        <v>51</v>
      </c>
      <c r="F38" s="39" t="s">
        <v>52</v>
      </c>
      <c r="G38" s="21" t="s">
        <v>18</v>
      </c>
      <c r="H38" s="42">
        <v>1.226</v>
      </c>
      <c r="I38" s="43" t="s">
        <v>45</v>
      </c>
    </row>
    <row r="39" spans="2:9" ht="16.25" customHeight="1" x14ac:dyDescent="0.35">
      <c r="B39" s="45"/>
      <c r="C39" s="23" t="s">
        <v>19</v>
      </c>
      <c r="D39" s="46"/>
      <c r="E39" s="19"/>
      <c r="F39" s="39"/>
      <c r="G39" s="41"/>
      <c r="H39" s="47">
        <f>SUM(H37:H38)</f>
        <v>2.0430000000000001</v>
      </c>
      <c r="I39" s="43"/>
    </row>
    <row r="40" spans="2:9" x14ac:dyDescent="0.35">
      <c r="B40" s="54"/>
      <c r="C40" s="34" t="s">
        <v>41</v>
      </c>
      <c r="D40" s="55"/>
      <c r="E40" s="19"/>
      <c r="F40" s="56"/>
      <c r="G40" s="56"/>
      <c r="H40" s="47">
        <f>H36+H32+H39</f>
        <v>7.7060000000000004</v>
      </c>
      <c r="I40" s="57"/>
    </row>
    <row r="41" spans="2:9" x14ac:dyDescent="0.35">
      <c r="G41" s="58"/>
      <c r="I41" s="37"/>
    </row>
    <row r="42" spans="2:9" x14ac:dyDescent="0.35">
      <c r="B42" s="38">
        <v>1</v>
      </c>
      <c r="C42" s="39" t="s">
        <v>10</v>
      </c>
      <c r="D42" s="40">
        <v>210</v>
      </c>
      <c r="E42" s="19" t="s">
        <v>54</v>
      </c>
      <c r="F42" s="59" t="s">
        <v>55</v>
      </c>
      <c r="G42" s="41" t="s">
        <v>13</v>
      </c>
      <c r="H42" s="42">
        <v>0.373</v>
      </c>
      <c r="I42" s="60" t="s">
        <v>56</v>
      </c>
    </row>
    <row r="43" spans="2:9" x14ac:dyDescent="0.35">
      <c r="B43" s="38"/>
      <c r="C43" s="39" t="s">
        <v>20</v>
      </c>
      <c r="D43" s="40">
        <f>210*4</f>
        <v>840</v>
      </c>
      <c r="E43" s="19" t="s">
        <v>54</v>
      </c>
      <c r="F43" s="59" t="s">
        <v>55</v>
      </c>
      <c r="G43" s="41" t="s">
        <v>13</v>
      </c>
      <c r="H43" s="44">
        <v>3.07</v>
      </c>
      <c r="I43" s="60" t="s">
        <v>56</v>
      </c>
    </row>
    <row r="44" spans="2:9" x14ac:dyDescent="0.35">
      <c r="B44" s="41">
        <v>2</v>
      </c>
      <c r="C44" s="39" t="s">
        <v>21</v>
      </c>
      <c r="D44" s="40">
        <v>500</v>
      </c>
      <c r="E44" s="19" t="s">
        <v>54</v>
      </c>
      <c r="F44" s="49" t="s">
        <v>57</v>
      </c>
      <c r="G44" s="41" t="s">
        <v>58</v>
      </c>
      <c r="H44" s="42">
        <v>0.81</v>
      </c>
      <c r="I44" s="60" t="s">
        <v>56</v>
      </c>
    </row>
    <row r="45" spans="2:9" x14ac:dyDescent="0.35">
      <c r="B45" s="54"/>
      <c r="C45" s="23" t="s">
        <v>19</v>
      </c>
      <c r="D45" s="55"/>
      <c r="E45" s="19"/>
      <c r="F45" s="41"/>
      <c r="G45" s="41"/>
      <c r="H45" s="47">
        <f>SUM(H42:H44)</f>
        <v>4.2530000000000001</v>
      </c>
      <c r="I45" s="56"/>
    </row>
    <row r="46" spans="2:9" x14ac:dyDescent="0.35">
      <c r="B46" s="31">
        <v>3</v>
      </c>
      <c r="C46" s="17" t="s">
        <v>25</v>
      </c>
      <c r="D46" s="52">
        <f>500*2</f>
        <v>1000</v>
      </c>
      <c r="E46" s="19" t="s">
        <v>59</v>
      </c>
      <c r="F46" s="39" t="s">
        <v>60</v>
      </c>
      <c r="G46" s="21" t="s">
        <v>18</v>
      </c>
      <c r="H46" s="61">
        <v>0.90900000000000003</v>
      </c>
      <c r="I46" s="60" t="s">
        <v>56</v>
      </c>
    </row>
    <row r="47" spans="2:9" x14ac:dyDescent="0.35">
      <c r="B47" s="31">
        <v>4</v>
      </c>
      <c r="C47" s="53" t="s">
        <v>53</v>
      </c>
      <c r="D47" s="52">
        <f>660*3</f>
        <v>1980</v>
      </c>
      <c r="E47" s="19" t="s">
        <v>59</v>
      </c>
      <c r="F47" s="39" t="s">
        <v>60</v>
      </c>
      <c r="G47" s="21" t="s">
        <v>18</v>
      </c>
      <c r="H47" s="61">
        <v>1.3640000000000001</v>
      </c>
      <c r="I47" s="60" t="s">
        <v>56</v>
      </c>
    </row>
    <row r="48" spans="2:9" x14ac:dyDescent="0.35">
      <c r="B48" s="59"/>
      <c r="C48" s="23" t="s">
        <v>19</v>
      </c>
      <c r="D48" s="52"/>
      <c r="E48" s="19"/>
      <c r="F48" s="59"/>
      <c r="G48" s="31"/>
      <c r="H48" s="62">
        <f>SUM(H46:H47)</f>
        <v>2.2730000000000001</v>
      </c>
      <c r="I48" s="60"/>
    </row>
    <row r="49" spans="2:37" x14ac:dyDescent="0.35">
      <c r="B49" s="59"/>
      <c r="C49" s="34" t="s">
        <v>41</v>
      </c>
      <c r="D49" s="52"/>
      <c r="E49" s="19"/>
      <c r="F49" s="59"/>
      <c r="G49" s="31"/>
      <c r="H49" s="62">
        <f>H48+H45</f>
        <v>6.5259999999999998</v>
      </c>
      <c r="I49" s="60"/>
    </row>
    <row r="50" spans="2:37" x14ac:dyDescent="0.35">
      <c r="G50" s="58"/>
      <c r="I50" s="37"/>
    </row>
    <row r="51" spans="2:37" x14ac:dyDescent="0.35">
      <c r="B51" s="48">
        <v>1</v>
      </c>
      <c r="C51" s="39" t="s">
        <v>61</v>
      </c>
      <c r="D51" s="40">
        <f>660*3</f>
        <v>1980</v>
      </c>
      <c r="E51" s="19" t="s">
        <v>62</v>
      </c>
      <c r="F51" s="63" t="s">
        <v>63</v>
      </c>
      <c r="G51" s="41" t="s">
        <v>64</v>
      </c>
      <c r="H51" s="64">
        <v>1.3</v>
      </c>
      <c r="I51" s="60" t="s">
        <v>65</v>
      </c>
    </row>
    <row r="52" spans="2:37" x14ac:dyDescent="0.35">
      <c r="B52" s="48"/>
      <c r="C52" s="39" t="s">
        <v>66</v>
      </c>
      <c r="D52" s="65">
        <v>250</v>
      </c>
      <c r="E52" s="19" t="s">
        <v>62</v>
      </c>
      <c r="F52" s="63" t="s">
        <v>63</v>
      </c>
      <c r="G52" s="41" t="s">
        <v>64</v>
      </c>
      <c r="H52" s="66">
        <v>0.86499999999999999</v>
      </c>
      <c r="I52" s="60" t="s">
        <v>65</v>
      </c>
    </row>
    <row r="53" spans="2:37" x14ac:dyDescent="0.35">
      <c r="B53" s="48"/>
      <c r="C53" s="39" t="s">
        <v>67</v>
      </c>
      <c r="D53" s="67"/>
      <c r="E53" s="68" t="s">
        <v>68</v>
      </c>
      <c r="F53" s="63" t="s">
        <v>63</v>
      </c>
      <c r="G53" s="41" t="s">
        <v>64</v>
      </c>
      <c r="H53" s="64">
        <v>3.835</v>
      </c>
      <c r="I53" s="60" t="s">
        <v>65</v>
      </c>
    </row>
    <row r="54" spans="2:37" x14ac:dyDescent="0.35">
      <c r="B54" s="54"/>
      <c r="C54" s="54" t="s">
        <v>41</v>
      </c>
      <c r="D54" s="55"/>
      <c r="E54" s="56"/>
      <c r="F54" s="63"/>
      <c r="G54" s="41"/>
      <c r="H54" s="69">
        <f>SUM(H51:H53)</f>
        <v>6</v>
      </c>
      <c r="I54" s="63"/>
    </row>
    <row r="55" spans="2:37" x14ac:dyDescent="0.35">
      <c r="C55" s="70"/>
      <c r="I55" s="37"/>
    </row>
    <row r="57" spans="2:37" ht="15" thickBot="1" x14ac:dyDescent="0.4">
      <c r="L57" s="71"/>
    </row>
    <row r="58" spans="2:37" ht="14.4" customHeight="1" x14ac:dyDescent="0.35">
      <c r="B58" s="72" t="s">
        <v>69</v>
      </c>
      <c r="C58" s="73" t="s">
        <v>70</v>
      </c>
      <c r="D58" s="74" t="s">
        <v>71</v>
      </c>
      <c r="E58" s="75" t="s">
        <v>72</v>
      </c>
      <c r="F58" s="76"/>
      <c r="G58" s="77"/>
      <c r="H58" s="75" t="s">
        <v>73</v>
      </c>
      <c r="I58" s="76"/>
      <c r="J58" s="77"/>
      <c r="K58" s="75" t="s">
        <v>74</v>
      </c>
      <c r="L58" s="76"/>
      <c r="M58" s="76"/>
      <c r="N58" s="76"/>
      <c r="O58" s="76"/>
      <c r="P58" s="77"/>
      <c r="Q58" s="75" t="s">
        <v>75</v>
      </c>
      <c r="R58" s="76"/>
      <c r="S58" s="76"/>
      <c r="T58" s="76"/>
      <c r="U58" s="76"/>
      <c r="V58" s="77"/>
    </row>
    <row r="59" spans="2:37" ht="29" x14ac:dyDescent="0.35">
      <c r="B59" s="72"/>
      <c r="C59" s="78"/>
      <c r="D59" s="79"/>
      <c r="E59" s="80" t="s">
        <v>76</v>
      </c>
      <c r="F59" s="81" t="s">
        <v>77</v>
      </c>
      <c r="G59" s="82" t="s">
        <v>78</v>
      </c>
      <c r="H59" s="80" t="s">
        <v>76</v>
      </c>
      <c r="I59" s="81" t="s">
        <v>77</v>
      </c>
      <c r="J59" s="83" t="s">
        <v>78</v>
      </c>
      <c r="K59" s="84" t="s">
        <v>79</v>
      </c>
      <c r="L59" s="85" t="s">
        <v>80</v>
      </c>
      <c r="M59" s="85" t="s">
        <v>81</v>
      </c>
      <c r="N59" s="85" t="s">
        <v>82</v>
      </c>
      <c r="O59" s="85" t="s">
        <v>83</v>
      </c>
      <c r="P59" s="86" t="s">
        <v>84</v>
      </c>
      <c r="Q59" s="84" t="s">
        <v>79</v>
      </c>
      <c r="R59" s="81" t="s">
        <v>80</v>
      </c>
      <c r="S59" s="81" t="s">
        <v>81</v>
      </c>
      <c r="T59" s="81" t="s">
        <v>82</v>
      </c>
      <c r="U59" s="81" t="s">
        <v>83</v>
      </c>
      <c r="V59" s="82" t="s">
        <v>84</v>
      </c>
    </row>
    <row r="60" spans="2:37" x14ac:dyDescent="0.35">
      <c r="B60" s="87">
        <v>1</v>
      </c>
      <c r="C60" s="88" t="s">
        <v>85</v>
      </c>
      <c r="D60" s="89" t="s">
        <v>86</v>
      </c>
      <c r="E60" s="90">
        <f>(SUM('[1]Table 4. Coal Apr-22 to Oct-24'!D11:O11))/(10^6)</f>
        <v>0.67659436999999989</v>
      </c>
      <c r="F60" s="91">
        <f>(SUM('[1]Table 4. Coal Apr-22 to Oct-24'!P11:AA11))/(10^6)</f>
        <v>0.92443934999999988</v>
      </c>
      <c r="G60" s="92">
        <f>(SUM('[1]Table 4. Coal Apr-22 to Oct-24'!AB11:AH11))/(10^6)</f>
        <v>0.59282857999999994</v>
      </c>
      <c r="H60" s="93">
        <v>3199.3685466501206</v>
      </c>
      <c r="I60" s="94">
        <v>3143.9528144165906</v>
      </c>
      <c r="J60" s="95">
        <v>3241.4718712771364</v>
      </c>
      <c r="K60" s="96">
        <v>0.71054958677685931</v>
      </c>
      <c r="L60" s="91">
        <v>1.4210991735537186</v>
      </c>
      <c r="M60" s="91">
        <v>1.4210991735537186</v>
      </c>
      <c r="N60" s="91">
        <v>1.4210991735537186</v>
      </c>
      <c r="O60" s="91">
        <v>1.4210991735537186</v>
      </c>
      <c r="P60" s="92">
        <v>1.4210991735537186</v>
      </c>
      <c r="Q60" s="97">
        <v>3443.7011900557854</v>
      </c>
      <c r="R60" s="98">
        <v>3443.7011900557854</v>
      </c>
      <c r="S60" s="98">
        <v>3376.8819979326418</v>
      </c>
      <c r="T60" s="98">
        <v>3376.8819979326418</v>
      </c>
      <c r="U60" s="98">
        <v>3376.8819979326418</v>
      </c>
      <c r="V60" s="99">
        <v>3376.8819979326418</v>
      </c>
      <c r="AJ60" s="100"/>
      <c r="AK60" s="100"/>
    </row>
    <row r="61" spans="2:37" x14ac:dyDescent="0.35">
      <c r="B61" s="101"/>
      <c r="C61" s="102"/>
      <c r="D61" s="89" t="s">
        <v>87</v>
      </c>
      <c r="E61" s="90">
        <f>(SUM('[1]Table 4. Coal Apr-22 to Oct-24'!D12:O12))/(10^6)</f>
        <v>3.9561799999999994E-2</v>
      </c>
      <c r="F61" s="91">
        <f>(SUM('[1]Table 4. Coal Apr-22 to Oct-24'!P12:AA12))/(10^6)</f>
        <v>6.8626500000000007E-2</v>
      </c>
      <c r="G61" s="92">
        <f>(SUM('[1]Table 4. Coal Apr-22 to Oct-24'!AB12:AH12))/(10^6)</f>
        <v>0</v>
      </c>
      <c r="H61" s="93">
        <v>3652.6649013324136</v>
      </c>
      <c r="I61" s="94">
        <v>4052.1332871896689</v>
      </c>
      <c r="J61" s="95">
        <v>0</v>
      </c>
      <c r="K61" s="96">
        <v>0</v>
      </c>
      <c r="L61" s="91">
        <v>0</v>
      </c>
      <c r="M61" s="91">
        <v>0</v>
      </c>
      <c r="N61" s="91">
        <v>0</v>
      </c>
      <c r="O61" s="91">
        <v>0</v>
      </c>
      <c r="P61" s="92">
        <v>0</v>
      </c>
      <c r="Q61" s="97">
        <v>0</v>
      </c>
      <c r="R61" s="98">
        <v>0</v>
      </c>
      <c r="S61" s="98">
        <v>0</v>
      </c>
      <c r="T61" s="98">
        <v>0</v>
      </c>
      <c r="U61" s="98">
        <v>0</v>
      </c>
      <c r="V61" s="99">
        <v>0</v>
      </c>
      <c r="AJ61" s="100"/>
      <c r="AK61" s="100"/>
    </row>
    <row r="62" spans="2:37" x14ac:dyDescent="0.35">
      <c r="B62" s="103"/>
      <c r="C62" s="104"/>
      <c r="D62" s="89" t="s">
        <v>88</v>
      </c>
      <c r="E62" s="90">
        <f>(SUM('[1]Table 4. Coal Apr-22 to Oct-24'!D13:O13))/(10^6)</f>
        <v>7.8399250000000004E-2</v>
      </c>
      <c r="F62" s="91">
        <f>(SUM('[1]Table 4. Coal Apr-22 to Oct-24'!P13:AA13))/(10^6)</f>
        <v>1.8905150000000003E-2</v>
      </c>
      <c r="G62" s="92">
        <f>(SUM('[1]Table 4. Coal Apr-22 to Oct-24'!AB13:AH13))/(10^6)</f>
        <v>6.4750000000000002E-5</v>
      </c>
      <c r="H62" s="93">
        <v>4817.8483811101351</v>
      </c>
      <c r="I62" s="94">
        <v>0</v>
      </c>
      <c r="J62" s="95">
        <v>0</v>
      </c>
      <c r="K62" s="96">
        <v>0</v>
      </c>
      <c r="L62" s="91">
        <v>0</v>
      </c>
      <c r="M62" s="91">
        <v>0</v>
      </c>
      <c r="N62" s="91">
        <v>0</v>
      </c>
      <c r="O62" s="91">
        <v>0</v>
      </c>
      <c r="P62" s="92">
        <v>0</v>
      </c>
      <c r="Q62" s="97">
        <v>0</v>
      </c>
      <c r="R62" s="98">
        <v>0</v>
      </c>
      <c r="S62" s="98">
        <v>0</v>
      </c>
      <c r="T62" s="98">
        <v>0</v>
      </c>
      <c r="U62" s="98">
        <v>0</v>
      </c>
      <c r="V62" s="99">
        <v>0</v>
      </c>
      <c r="AJ62" s="100"/>
      <c r="AK62" s="100"/>
    </row>
    <row r="63" spans="2:37" x14ac:dyDescent="0.35">
      <c r="B63" s="87">
        <v>2</v>
      </c>
      <c r="C63" s="88" t="s">
        <v>89</v>
      </c>
      <c r="D63" s="89" t="s">
        <v>86</v>
      </c>
      <c r="E63" s="90">
        <f>(SUM('[1]Table 4. Coal Apr-22 to Oct-24'!D53:O53))/(10^6)</f>
        <v>3.5453709499999992</v>
      </c>
      <c r="F63" s="91">
        <f>(SUM('[1]Table 4. Coal Apr-22 to Oct-24'!P53:AA53))/(10^6)</f>
        <v>4.7059639999999989</v>
      </c>
      <c r="G63" s="92">
        <f>(SUM('[1]Table 4. Coal Apr-22 to Oct-24'!AB53:AH53))/(10^6)</f>
        <v>2.6038375300000003</v>
      </c>
      <c r="H63" s="93">
        <v>3223.5511756370147</v>
      </c>
      <c r="I63" s="94">
        <v>3211.8748485000515</v>
      </c>
      <c r="J63" s="95">
        <v>3202.0128665729267</v>
      </c>
      <c r="K63" s="96">
        <v>2.0005454545454544</v>
      </c>
      <c r="L63" s="91">
        <v>4.0010909090909079</v>
      </c>
      <c r="M63" s="91">
        <v>4.0010909090909097</v>
      </c>
      <c r="N63" s="91">
        <v>4.0110909090909095</v>
      </c>
      <c r="O63" s="91">
        <v>4.0110909090909095</v>
      </c>
      <c r="P63" s="92">
        <v>4.0110909090909095</v>
      </c>
      <c r="Q63" s="105">
        <v>3356.259578923205</v>
      </c>
      <c r="R63" s="106">
        <v>3356.259578923205</v>
      </c>
      <c r="S63" s="106">
        <v>3303.5202408769651</v>
      </c>
      <c r="T63" s="106">
        <v>3303.244391850189</v>
      </c>
      <c r="U63" s="106">
        <v>3303.244391850189</v>
      </c>
      <c r="V63" s="107">
        <v>3303.244391850189</v>
      </c>
    </row>
    <row r="64" spans="2:37" x14ac:dyDescent="0.35">
      <c r="B64" s="101"/>
      <c r="C64" s="102"/>
      <c r="D64" s="89" t="s">
        <v>87</v>
      </c>
      <c r="E64" s="90">
        <f>(SUM('[1]Table 4. Coal Apr-22 to Oct-24'!D54:O54))/(10^6)</f>
        <v>0.83838400000000002</v>
      </c>
      <c r="F64" s="91">
        <f>(SUM('[1]Table 4. Coal Apr-22 to Oct-24'!P54:AA54))/(10^6)</f>
        <v>0.36447425</v>
      </c>
      <c r="G64" s="92">
        <f>(SUM('[1]Table 4. Coal Apr-22 to Oct-24'!AB54:AH54))/(10^6)</f>
        <v>0</v>
      </c>
      <c r="H64" s="93">
        <v>4101.5112689054185</v>
      </c>
      <c r="I64" s="94">
        <v>4083.1160780313658</v>
      </c>
      <c r="J64" s="95">
        <v>0</v>
      </c>
      <c r="K64" s="96">
        <v>0.45050000000000001</v>
      </c>
      <c r="L64" s="91">
        <v>0.90949999999999986</v>
      </c>
      <c r="M64" s="91">
        <v>0.90949999999999986</v>
      </c>
      <c r="N64" s="91">
        <v>0.90949999999999986</v>
      </c>
      <c r="O64" s="91">
        <v>0.90949999999999986</v>
      </c>
      <c r="P64" s="92">
        <v>0.90949999999999986</v>
      </c>
      <c r="Q64" s="105">
        <v>4060.1819680579783</v>
      </c>
      <c r="R64" s="106">
        <v>4060.1819680579783</v>
      </c>
      <c r="S64" s="106">
        <v>4060.1819680579783</v>
      </c>
      <c r="T64" s="106">
        <v>4060.1819680579783</v>
      </c>
      <c r="U64" s="106">
        <v>4060.1819680579783</v>
      </c>
      <c r="V64" s="107">
        <v>4060.1819680579783</v>
      </c>
    </row>
    <row r="65" spans="2:22" x14ac:dyDescent="0.35">
      <c r="B65" s="103"/>
      <c r="C65" s="104"/>
      <c r="D65" s="89" t="s">
        <v>88</v>
      </c>
      <c r="E65" s="90">
        <f>(SUM('[1]Table 4. Coal Apr-22 to Oct-24'!D55:O55))/(10^6)</f>
        <v>0.60996209000000012</v>
      </c>
      <c r="F65" s="91">
        <f>(SUM('[1]Table 4. Coal Apr-22 to Oct-24'!P55:AA55))/(10^6)</f>
        <v>0.39851890000000001</v>
      </c>
      <c r="G65" s="92">
        <f>(SUM('[1]Table 4. Coal Apr-22 to Oct-24'!AB55:AH55))/(10^6)</f>
        <v>0.18585190000000001</v>
      </c>
      <c r="H65" s="93">
        <v>4801.7508723726996</v>
      </c>
      <c r="I65" s="94">
        <v>4759.6740027930518</v>
      </c>
      <c r="J65" s="95">
        <v>4716.6064529458354</v>
      </c>
      <c r="K65" s="96">
        <v>0</v>
      </c>
      <c r="L65" s="91">
        <v>0.45</v>
      </c>
      <c r="M65" s="91">
        <v>0.45</v>
      </c>
      <c r="N65" s="91">
        <v>0.45</v>
      </c>
      <c r="O65" s="91">
        <v>0.45</v>
      </c>
      <c r="P65" s="92">
        <v>0.45</v>
      </c>
      <c r="Q65" s="105">
        <v>4752.9185764872036</v>
      </c>
      <c r="R65" s="106">
        <v>4752.9185764872036</v>
      </c>
      <c r="S65" s="106">
        <v>4752.9185764872036</v>
      </c>
      <c r="T65" s="106">
        <v>4752.9185764872036</v>
      </c>
      <c r="U65" s="106">
        <v>4752.9185764872036</v>
      </c>
      <c r="V65" s="107">
        <v>4752.9185764872036</v>
      </c>
    </row>
    <row r="66" spans="2:22" x14ac:dyDescent="0.35">
      <c r="B66" s="87">
        <v>3</v>
      </c>
      <c r="C66" s="88" t="s">
        <v>90</v>
      </c>
      <c r="D66" s="89" t="s">
        <v>86</v>
      </c>
      <c r="E66" s="90">
        <f>(SUM('[1]Table 4. Coal Apr-22 to Oct-24'!D95:O95))/(10^6)</f>
        <v>7.0459914999999986</v>
      </c>
      <c r="F66" s="91">
        <f>(SUM('[1]Table 4. Coal Apr-22 to Oct-24'!P95:AA95))/(10^6)</f>
        <v>6.533837619999999</v>
      </c>
      <c r="G66" s="92">
        <f>(SUM('[1]Table 4. Coal Apr-22 to Oct-24'!AB95:AH95))/(10^6)</f>
        <v>4.5001818900000004</v>
      </c>
      <c r="H66" s="93">
        <v>3148.801442228561</v>
      </c>
      <c r="I66" s="94">
        <v>3185.5878527884397</v>
      </c>
      <c r="J66" s="95">
        <v>3257.9564663098145</v>
      </c>
      <c r="K66" s="96">
        <v>4.8607499999999995</v>
      </c>
      <c r="L66" s="91">
        <v>9.7415000000000003</v>
      </c>
      <c r="M66" s="91">
        <v>9.7414999999999967</v>
      </c>
      <c r="N66" s="91">
        <v>9.7414999999999967</v>
      </c>
      <c r="O66" s="91">
        <v>9.5414999999999992</v>
      </c>
      <c r="P66" s="92">
        <v>9.5615000000000006</v>
      </c>
      <c r="Q66" s="105">
        <v>3278.9043669039861</v>
      </c>
      <c r="R66" s="106">
        <v>3278.95297530073</v>
      </c>
      <c r="S66" s="106">
        <v>3281.9180046280744</v>
      </c>
      <c r="T66" s="106">
        <v>3281.9180046280744</v>
      </c>
      <c r="U66" s="106">
        <v>3285.8960882636447</v>
      </c>
      <c r="V66" s="107">
        <v>3279.3547823037447</v>
      </c>
    </row>
    <row r="67" spans="2:22" x14ac:dyDescent="0.35">
      <c r="B67" s="101"/>
      <c r="C67" s="102"/>
      <c r="D67" s="89" t="s">
        <v>87</v>
      </c>
      <c r="E67" s="90">
        <f>(SUM('[1]Table 4. Coal Apr-22 to Oct-24'!D96:O96))/(10^6)</f>
        <v>4.0177120000000004E-2</v>
      </c>
      <c r="F67" s="91">
        <f>(SUM('[1]Table 4. Coal Apr-22 to Oct-24'!P96:AA96))/(10^6)</f>
        <v>0.38968179000000003</v>
      </c>
      <c r="G67" s="92">
        <f>(SUM('[1]Table 4. Coal Apr-22 to Oct-24'!AB96:AH96))/(10^6)</f>
        <v>3.76072E-2</v>
      </c>
      <c r="H67" s="93">
        <v>4180.9057475742611</v>
      </c>
      <c r="I67" s="94">
        <v>3662.1753630445669</v>
      </c>
      <c r="J67" s="95">
        <v>3765.9999999999995</v>
      </c>
      <c r="K67" s="96">
        <v>0.27050000000000002</v>
      </c>
      <c r="L67" s="91">
        <v>0.53250000000000008</v>
      </c>
      <c r="M67" s="91">
        <v>0.53250000000000008</v>
      </c>
      <c r="N67" s="91">
        <v>0.53250000000000008</v>
      </c>
      <c r="O67" s="91">
        <v>0.6925</v>
      </c>
      <c r="P67" s="92">
        <v>0.6925</v>
      </c>
      <c r="Q67" s="105">
        <v>3646.175895393158</v>
      </c>
      <c r="R67" s="106">
        <v>3645.7908771056555</v>
      </c>
      <c r="S67" s="106">
        <v>3645.7908771056555</v>
      </c>
      <c r="T67" s="106">
        <v>3645.7908771056555</v>
      </c>
      <c r="U67" s="106">
        <v>3642.0310414822093</v>
      </c>
      <c r="V67" s="107">
        <v>3642.0310414822093</v>
      </c>
    </row>
    <row r="68" spans="2:22" x14ac:dyDescent="0.35">
      <c r="B68" s="103"/>
      <c r="C68" s="104"/>
      <c r="D68" s="89" t="s">
        <v>88</v>
      </c>
      <c r="E68" s="90">
        <f>(SUM('[1]Table 4. Coal Apr-22 to Oct-24'!D97:O97))/(10^6)</f>
        <v>0.68437947999999993</v>
      </c>
      <c r="F68" s="91">
        <f>(SUM('[1]Table 4. Coal Apr-22 to Oct-24'!P97:AA97))/(10^6)</f>
        <v>0.43740688999999994</v>
      </c>
      <c r="G68" s="92">
        <f>(SUM('[1]Table 4. Coal Apr-22 to Oct-24'!AB97:AH97))/(10^6)</f>
        <v>0.28771228999999993</v>
      </c>
      <c r="H68" s="93">
        <v>4742.0205289668838</v>
      </c>
      <c r="I68" s="94">
        <v>4678.7092899273193</v>
      </c>
      <c r="J68" s="95">
        <v>4684.5353395285874</v>
      </c>
      <c r="K68" s="96">
        <v>0</v>
      </c>
      <c r="L68" s="91">
        <v>0.65000000000000013</v>
      </c>
      <c r="M68" s="91">
        <v>0.65000000000000013</v>
      </c>
      <c r="N68" s="91">
        <v>0.65000000000000013</v>
      </c>
      <c r="O68" s="91">
        <v>0.65000000000000013</v>
      </c>
      <c r="P68" s="92">
        <v>0.65000000000000013</v>
      </c>
      <c r="Q68" s="105">
        <v>4680.8018505418304</v>
      </c>
      <c r="R68" s="106">
        <v>4680.8018505418304</v>
      </c>
      <c r="S68" s="106">
        <v>4680.8018505418304</v>
      </c>
      <c r="T68" s="106">
        <v>4680.8018505418304</v>
      </c>
      <c r="U68" s="106">
        <v>4680.8018505418304</v>
      </c>
      <c r="V68" s="107">
        <v>4680.8018505418304</v>
      </c>
    </row>
    <row r="69" spans="2:22" x14ac:dyDescent="0.35">
      <c r="B69" s="87">
        <v>4</v>
      </c>
      <c r="C69" s="88" t="s">
        <v>91</v>
      </c>
      <c r="D69" s="89" t="s">
        <v>86</v>
      </c>
      <c r="E69" s="90">
        <f>(SUM('[1]Table 4. Coal Apr-22 to Oct-24'!D138:O138))/(10^6)</f>
        <v>3.7791125700000001</v>
      </c>
      <c r="F69" s="91">
        <f>(SUM('[1]Table 4. Coal Apr-22 to Oct-24'!P138:AA138))/(10^6)</f>
        <v>4.6550507799999998</v>
      </c>
      <c r="G69" s="92">
        <f>(SUM('[1]Table 4. Coal Apr-22 to Oct-24'!AB138:AH138))/(10^6)</f>
        <v>2.0444996100000004</v>
      </c>
      <c r="H69" s="93">
        <f>SUMPRODUCT('[1]Table 4. Coal Apr-22 to Oct-24'!D146:O146,'[1]Table 4. Coal Apr-22 to Oct-24'!D158:O158)/SUM('[1]Table 4. Coal Apr-22 to Oct-24'!D158:O158)</f>
        <v>3180.1949019823373</v>
      </c>
      <c r="I69" s="94">
        <v>3201.2742686034167</v>
      </c>
      <c r="J69" s="95">
        <v>3302.6674404823334</v>
      </c>
      <c r="K69" s="96">
        <v>2.2922499999999997</v>
      </c>
      <c r="L69" s="91">
        <v>4.6244999999999994</v>
      </c>
      <c r="M69" s="91">
        <v>4.6144999999999996</v>
      </c>
      <c r="N69" s="91">
        <v>4.5544999999999991</v>
      </c>
      <c r="O69" s="91">
        <v>5.1695000000000002</v>
      </c>
      <c r="P69" s="92">
        <v>5.1935000000000002</v>
      </c>
      <c r="Q69" s="105">
        <v>3219.5717748050652</v>
      </c>
      <c r="R69" s="106">
        <v>3219.8955133730828</v>
      </c>
      <c r="S69" s="106">
        <v>3210.0470109710827</v>
      </c>
      <c r="T69" s="106">
        <v>3246.8944239732368</v>
      </c>
      <c r="U69" s="106">
        <v>3274.8738723146926</v>
      </c>
      <c r="V69" s="107">
        <v>3140.318365565322</v>
      </c>
    </row>
    <row r="70" spans="2:22" x14ac:dyDescent="0.35">
      <c r="B70" s="101"/>
      <c r="C70" s="102"/>
      <c r="D70" s="89" t="s">
        <v>87</v>
      </c>
      <c r="E70" s="90">
        <f>(SUM('[1]Table 4. Coal Apr-22 to Oct-24'!D139:O139))/(10^6)</f>
        <v>0.41821574000000011</v>
      </c>
      <c r="F70" s="91">
        <f>(SUM('[1]Table 4. Coal Apr-22 to Oct-24'!P139:AA139))/(10^6)</f>
        <v>0.20430543999999998</v>
      </c>
      <c r="G70" s="92">
        <f>(SUM('[1]Table 4. Coal Apr-22 to Oct-24'!AB139:AH139))/(10^6)</f>
        <v>5.4404500000000001E-2</v>
      </c>
      <c r="H70" s="93">
        <f>SUMPRODUCT('[1]Table 4. Coal Apr-22 to Oct-24'!D147:O147,'[1]Table 4. Coal Apr-22 to Oct-24'!D159:O159)/SUM('[1]Table 4. Coal Apr-22 to Oct-24'!D159:O159)</f>
        <v>4087.691466117386</v>
      </c>
      <c r="I70" s="94">
        <v>3133.6696963625436</v>
      </c>
      <c r="J70" s="95">
        <v>3200.7543588721655</v>
      </c>
      <c r="K70" s="96">
        <v>0.11840000000000001</v>
      </c>
      <c r="L70" s="91">
        <v>0.22960000000000003</v>
      </c>
      <c r="M70" s="91">
        <v>0.22960000000000003</v>
      </c>
      <c r="N70" s="91">
        <v>0.22960000000000003</v>
      </c>
      <c r="O70" s="91">
        <v>0.22960000000000003</v>
      </c>
      <c r="P70" s="92">
        <v>0.90949999999999986</v>
      </c>
      <c r="Q70" s="105">
        <v>3318.233044425278</v>
      </c>
      <c r="R70" s="106">
        <v>3319.3450362791232</v>
      </c>
      <c r="S70" s="106">
        <v>3319.3450362791232</v>
      </c>
      <c r="T70" s="106">
        <v>3319.3450362791232</v>
      </c>
      <c r="U70" s="106">
        <v>3319.3450362791232</v>
      </c>
      <c r="V70" s="107">
        <v>3319.3450362791232</v>
      </c>
    </row>
    <row r="71" spans="2:22" x14ac:dyDescent="0.35">
      <c r="B71" s="103"/>
      <c r="C71" s="104"/>
      <c r="D71" s="89" t="s">
        <v>88</v>
      </c>
      <c r="E71" s="90">
        <f>(SUM('[1]Table 4. Coal Apr-22 to Oct-24'!D140:O140))/(10^6)</f>
        <v>0.79974374999999998</v>
      </c>
      <c r="F71" s="91">
        <f>(SUM('[1]Table 4. Coal Apr-22 to Oct-24'!P140:AA140))/(10^6)</f>
        <v>0.47446054000000004</v>
      </c>
      <c r="G71" s="92">
        <f>(SUM('[1]Table 4. Coal Apr-22 to Oct-24'!AB140:AH140))/(10^6)</f>
        <v>0.30953833999999997</v>
      </c>
      <c r="H71" s="93">
        <f>SUMPRODUCT('[1]Table 4. Coal Apr-22 to Oct-24'!D148:O148,'[1]Table 4. Coal Apr-22 to Oct-24'!D160:O160)/SUM('[1]Table 4. Coal Apr-22 to Oct-24'!D160:O160)</f>
        <v>4763.5224968638822</v>
      </c>
      <c r="I71" s="94">
        <v>4678.4262582906631</v>
      </c>
      <c r="J71" s="95">
        <v>4679.7410138984069</v>
      </c>
      <c r="K71" s="96">
        <v>0</v>
      </c>
      <c r="L71" s="91">
        <v>0.45</v>
      </c>
      <c r="M71" s="91">
        <v>0.45</v>
      </c>
      <c r="N71" s="91">
        <v>0.45</v>
      </c>
      <c r="O71" s="91">
        <v>0</v>
      </c>
      <c r="P71" s="92">
        <v>0</v>
      </c>
      <c r="Q71" s="105">
        <v>4681.9469809021557</v>
      </c>
      <c r="R71" s="106">
        <v>4681.9469809021557</v>
      </c>
      <c r="S71" s="106">
        <v>4681.9469809021557</v>
      </c>
      <c r="T71" s="106">
        <v>4681.9469809021557</v>
      </c>
      <c r="U71" s="106">
        <v>0</v>
      </c>
      <c r="V71" s="107">
        <v>0</v>
      </c>
    </row>
    <row r="72" spans="2:22" x14ac:dyDescent="0.35">
      <c r="B72" s="87">
        <v>5</v>
      </c>
      <c r="C72" s="88" t="s">
        <v>92</v>
      </c>
      <c r="D72" s="89" t="s">
        <v>86</v>
      </c>
      <c r="E72" s="90">
        <f>(SUM('[1]Table 4. Coal Apr-22 to Oct-24'!D180:O180))/(10^6)</f>
        <v>3.2955851000000003</v>
      </c>
      <c r="F72" s="91">
        <f>(SUM('[1]Table 4. Coal Apr-22 to Oct-24'!P180:AA180))/(10^6)</f>
        <v>3.4672723900000002</v>
      </c>
      <c r="G72" s="92">
        <f>(SUM('[1]Table 4. Coal Apr-22 to Oct-24'!AB180:AH180))/(10^6)</f>
        <v>2.35092591</v>
      </c>
      <c r="H72" s="93">
        <v>3010.4970565483977</v>
      </c>
      <c r="I72" s="94">
        <v>3155.0788336975893</v>
      </c>
      <c r="J72" s="95">
        <v>3041.2827514537748</v>
      </c>
      <c r="K72" s="96">
        <v>2.0163940298507463</v>
      </c>
      <c r="L72" s="91">
        <v>3.9927880597014926</v>
      </c>
      <c r="M72" s="91">
        <v>3.9927880597014926</v>
      </c>
      <c r="N72" s="91">
        <v>4.0127880597014913</v>
      </c>
      <c r="O72" s="91">
        <v>4.3027880597014931</v>
      </c>
      <c r="P72" s="92">
        <v>4.3027880597014931</v>
      </c>
      <c r="Q72" s="105">
        <v>3323.6076513378398</v>
      </c>
      <c r="R72" s="106">
        <v>3321.5263943349487</v>
      </c>
      <c r="S72" s="106">
        <v>3321.5263943349487</v>
      </c>
      <c r="T72" s="106">
        <v>3320.9819532821252</v>
      </c>
      <c r="U72" s="106">
        <v>3335.9024567372717</v>
      </c>
      <c r="V72" s="107">
        <v>3335.9024567372717</v>
      </c>
    </row>
    <row r="73" spans="2:22" x14ac:dyDescent="0.35">
      <c r="B73" s="101"/>
      <c r="C73" s="102"/>
      <c r="D73" s="89" t="s">
        <v>87</v>
      </c>
      <c r="E73" s="90">
        <f>(SUM('[1]Table 4. Coal Apr-22 to Oct-24'!D181:O181))/(10^6)</f>
        <v>0.52054827000000004</v>
      </c>
      <c r="F73" s="91">
        <f>(SUM('[1]Table 4. Coal Apr-22 to Oct-24'!P181:AA181))/(10^6)</f>
        <v>0.34430761999999998</v>
      </c>
      <c r="G73" s="92">
        <f>(SUM('[1]Table 4. Coal Apr-22 to Oct-24'!AB181:AH181))/(10^6)</f>
        <v>0.10901461999999999</v>
      </c>
      <c r="H73" s="93">
        <v>3942.1053294189783</v>
      </c>
      <c r="I73" s="94">
        <v>3791.5224239995628</v>
      </c>
      <c r="J73" s="95">
        <v>3441.7278580503316</v>
      </c>
      <c r="K73" s="96">
        <v>0.40060000000000001</v>
      </c>
      <c r="L73" s="91">
        <v>0.80200000000000016</v>
      </c>
      <c r="M73" s="91">
        <v>0.80200000000000016</v>
      </c>
      <c r="N73" s="91">
        <v>0.80200000000000016</v>
      </c>
      <c r="O73" s="91">
        <v>0.5212</v>
      </c>
      <c r="P73" s="92">
        <v>0.5212</v>
      </c>
      <c r="Q73" s="105">
        <v>3676.5754278196932</v>
      </c>
      <c r="R73" s="106">
        <v>3677.9401426423501</v>
      </c>
      <c r="S73" s="106">
        <v>3677.9401426423501</v>
      </c>
      <c r="T73" s="106">
        <v>3677.9401426423501</v>
      </c>
      <c r="U73" s="106">
        <v>3656.1383585597737</v>
      </c>
      <c r="V73" s="107">
        <v>3656.1383585597737</v>
      </c>
    </row>
    <row r="74" spans="2:22" x14ac:dyDescent="0.35">
      <c r="B74" s="103"/>
      <c r="C74" s="104"/>
      <c r="D74" s="89" t="s">
        <v>88</v>
      </c>
      <c r="E74" s="90">
        <f>(SUM('[1]Table 4. Coal Apr-22 to Oct-24'!D182:O182))/(10^6)</f>
        <v>0.26626021</v>
      </c>
      <c r="F74" s="91">
        <f>(SUM('[1]Table 4. Coal Apr-22 to Oct-24'!P182:AA182))/(10^6)</f>
        <v>0.21115076999999999</v>
      </c>
      <c r="G74" s="92">
        <f>(SUM('[1]Table 4. Coal Apr-22 to Oct-24'!AB182:AH182))/(10^6)</f>
        <v>0.20745676999999998</v>
      </c>
      <c r="H74" s="93">
        <v>4611.0879086773048</v>
      </c>
      <c r="I74" s="94">
        <v>4721.0875635799621</v>
      </c>
      <c r="J74" s="95">
        <v>4653.1278513094903</v>
      </c>
      <c r="K74" s="96">
        <v>0</v>
      </c>
      <c r="L74" s="91">
        <v>0.25</v>
      </c>
      <c r="M74" s="91">
        <v>0.25</v>
      </c>
      <c r="N74" s="91">
        <v>0.25</v>
      </c>
      <c r="O74" s="91">
        <v>0.25</v>
      </c>
      <c r="P74" s="92">
        <v>0.25</v>
      </c>
      <c r="Q74" s="105">
        <v>4685.8524126283128</v>
      </c>
      <c r="R74" s="106">
        <v>4685.8524126283128</v>
      </c>
      <c r="S74" s="106">
        <v>4685.8524126283128</v>
      </c>
      <c r="T74" s="106">
        <v>4685.8524126283128</v>
      </c>
      <c r="U74" s="106">
        <v>4685.8524126283128</v>
      </c>
      <c r="V74" s="107">
        <v>4685.8524126283128</v>
      </c>
    </row>
    <row r="75" spans="2:22" x14ac:dyDescent="0.35">
      <c r="B75" s="87">
        <v>6</v>
      </c>
      <c r="C75" s="88" t="s">
        <v>93</v>
      </c>
      <c r="D75" s="89" t="s">
        <v>86</v>
      </c>
      <c r="E75" s="90">
        <f>(SUM('[1]Table 4. Coal Apr-22 to Oct-24'!D222:O222))/(10^6)</f>
        <v>1.4544810400000001</v>
      </c>
      <c r="F75" s="91">
        <f>(SUM('[1]Table 4. Coal Apr-22 to Oct-24'!P222:AA222))/(10^6)</f>
        <v>2.3629073199999997</v>
      </c>
      <c r="G75" s="92">
        <f>(SUM('[1]Table 4. Coal Apr-22 to Oct-24'!AB222:AH222))/(10^6)</f>
        <v>1.51064284</v>
      </c>
      <c r="H75" s="93">
        <v>2984.1672912767094</v>
      </c>
      <c r="I75" s="94">
        <v>3156.6873034367536</v>
      </c>
      <c r="J75" s="95">
        <v>3039.9987744070636</v>
      </c>
      <c r="K75" s="96">
        <v>1.0132649253731345</v>
      </c>
      <c r="L75" s="91">
        <v>2.026529850746269</v>
      </c>
      <c r="M75" s="91">
        <v>2.026529850746269</v>
      </c>
      <c r="N75" s="91">
        <v>2.0165298507462683</v>
      </c>
      <c r="O75" s="91">
        <v>2.0165298507462683</v>
      </c>
      <c r="P75" s="92">
        <v>2.0165298507462683</v>
      </c>
      <c r="Q75" s="105">
        <v>3334.4607203735682</v>
      </c>
      <c r="R75" s="106">
        <v>3334.4607203735682</v>
      </c>
      <c r="S75" s="106">
        <v>3334.4607203735682</v>
      </c>
      <c r="T75" s="106">
        <v>3335.0665663708028</v>
      </c>
      <c r="U75" s="106">
        <v>3335.0665663708028</v>
      </c>
      <c r="V75" s="107">
        <v>3335.0665663708028</v>
      </c>
    </row>
    <row r="76" spans="2:22" x14ac:dyDescent="0.35">
      <c r="B76" s="101"/>
      <c r="C76" s="102"/>
      <c r="D76" s="89" t="s">
        <v>87</v>
      </c>
      <c r="E76" s="90">
        <f>(SUM('[1]Table 4. Coal Apr-22 to Oct-24'!D223:O223))/(10^6)</f>
        <v>1.0874661299999999</v>
      </c>
      <c r="F76" s="91">
        <f>(SUM('[1]Table 4. Coal Apr-22 to Oct-24'!P223:AA223))/(10^6)</f>
        <v>0.28431917000000001</v>
      </c>
      <c r="G76" s="92">
        <f>(SUM('[1]Table 4. Coal Apr-22 to Oct-24'!AB223:AH223))/(10^6)</f>
        <v>5.8466640000000007E-2</v>
      </c>
      <c r="H76" s="93">
        <v>3960.8641631101441</v>
      </c>
      <c r="I76" s="94">
        <v>3791.5224239995628</v>
      </c>
      <c r="J76" s="95">
        <v>3410.3525706340497</v>
      </c>
      <c r="K76" s="96">
        <v>0.1993</v>
      </c>
      <c r="L76" s="91">
        <v>0.40579999999999999</v>
      </c>
      <c r="M76" s="91">
        <v>0.40579999999999999</v>
      </c>
      <c r="N76" s="91">
        <v>0.40579999999999999</v>
      </c>
      <c r="O76" s="91">
        <v>0.40579999999999999</v>
      </c>
      <c r="P76" s="92">
        <v>0.40579999999999999</v>
      </c>
      <c r="Q76" s="105">
        <v>3583.4203987434225</v>
      </c>
      <c r="R76" s="106">
        <v>3585.797797814108</v>
      </c>
      <c r="S76" s="106">
        <v>3585.797797814108</v>
      </c>
      <c r="T76" s="106">
        <v>3585.797797814108</v>
      </c>
      <c r="U76" s="106">
        <v>3585.797797814108</v>
      </c>
      <c r="V76" s="107">
        <v>3585.797797814108</v>
      </c>
    </row>
    <row r="77" spans="2:22" x14ac:dyDescent="0.35">
      <c r="B77" s="103"/>
      <c r="C77" s="104"/>
      <c r="D77" s="89" t="s">
        <v>88</v>
      </c>
      <c r="E77" s="90">
        <f>(SUM('[1]Table 4. Coal Apr-22 to Oct-24'!D224:O224))/(10^6)</f>
        <v>0.27642034000000004</v>
      </c>
      <c r="F77" s="91">
        <f>(SUM('[1]Table 4. Coal Apr-22 to Oct-24'!P224:AA224))/(10^6)</f>
        <v>0.18515794000000002</v>
      </c>
      <c r="G77" s="92">
        <f>(SUM('[1]Table 4. Coal Apr-22 to Oct-24'!AB224:AH224))/(10^6)</f>
        <v>0.10547062</v>
      </c>
      <c r="H77" s="93">
        <v>4585.309308882921</v>
      </c>
      <c r="I77" s="94">
        <v>4737.816107262066</v>
      </c>
      <c r="J77" s="95">
        <v>4651.2068186631659</v>
      </c>
      <c r="K77" s="96">
        <v>0</v>
      </c>
      <c r="L77" s="91">
        <v>0.25</v>
      </c>
      <c r="M77" s="91">
        <v>0.25</v>
      </c>
      <c r="N77" s="91">
        <v>0.25</v>
      </c>
      <c r="O77" s="91">
        <v>0.25</v>
      </c>
      <c r="P77" s="92">
        <v>0.25</v>
      </c>
      <c r="Q77" s="105">
        <v>4683.5054964087012</v>
      </c>
      <c r="R77" s="106">
        <v>4683.5054964087012</v>
      </c>
      <c r="S77" s="106">
        <v>4683.5054964087012</v>
      </c>
      <c r="T77" s="106">
        <v>4683.5054964087012</v>
      </c>
      <c r="U77" s="106">
        <v>4683.5054964087012</v>
      </c>
      <c r="V77" s="107">
        <v>4683.5054964087012</v>
      </c>
    </row>
    <row r="78" spans="2:22" x14ac:dyDescent="0.35">
      <c r="B78" s="87">
        <v>7</v>
      </c>
      <c r="C78" s="88" t="s">
        <v>94</v>
      </c>
      <c r="D78" s="89" t="s">
        <v>86</v>
      </c>
      <c r="E78" s="90">
        <f>(SUM('[1]Table 4. Coal Apr-22 to Oct-24'!D264:O264))/(10^6)</f>
        <v>0.6242446599999999</v>
      </c>
      <c r="F78" s="91">
        <f>(SUM('[1]Table 4. Coal Apr-22 to Oct-24'!P264:AA264))/(10^6)</f>
        <v>0.65354224049999998</v>
      </c>
      <c r="G78" s="92">
        <f>(SUM('[1]Table 4. Coal Apr-22 to Oct-24'!AB264:AH264))/(10^6)</f>
        <v>0.43275634000000002</v>
      </c>
      <c r="H78" s="93">
        <v>2674.6433492572983</v>
      </c>
      <c r="I78" s="94">
        <v>2830.6466846139338</v>
      </c>
      <c r="J78" s="95">
        <v>3006.5818958064256</v>
      </c>
      <c r="K78" s="96">
        <v>0.46299999999999997</v>
      </c>
      <c r="L78" s="91">
        <v>0.9259999999999996</v>
      </c>
      <c r="M78" s="91">
        <v>0.9259999999999996</v>
      </c>
      <c r="N78" s="91">
        <v>0.93600000000000005</v>
      </c>
      <c r="O78" s="91">
        <v>0.93600000000000005</v>
      </c>
      <c r="P78" s="92">
        <v>0.93600000000000005</v>
      </c>
      <c r="Q78" s="105">
        <v>2936.4850511174986</v>
      </c>
      <c r="R78" s="106">
        <v>2936.4850511174986</v>
      </c>
      <c r="S78" s="106">
        <v>2936.4850511174986</v>
      </c>
      <c r="T78" s="106">
        <v>2936.3290936174567</v>
      </c>
      <c r="U78" s="106">
        <v>2936.8184420948455</v>
      </c>
      <c r="V78" s="107">
        <v>2936.8184420948455</v>
      </c>
    </row>
    <row r="79" spans="2:22" x14ac:dyDescent="0.35">
      <c r="B79" s="101"/>
      <c r="C79" s="102"/>
      <c r="D79" s="89" t="s">
        <v>87</v>
      </c>
      <c r="E79" s="90">
        <f>(SUM('[1]Table 4. Coal Apr-22 to Oct-24'!D265:O265))/(10^6)</f>
        <v>0.62976785000000002</v>
      </c>
      <c r="F79" s="91">
        <f>(SUM('[1]Table 4. Coal Apr-22 to Oct-24'!P265:AA265))/(10^6)</f>
        <v>0.45491032000000009</v>
      </c>
      <c r="G79" s="92">
        <f>(SUM('[1]Table 4. Coal Apr-22 to Oct-24'!AB265:AH265))/(10^6)</f>
        <v>0.16765502999999998</v>
      </c>
      <c r="H79" s="93">
        <v>3777.9767192224649</v>
      </c>
      <c r="I79" s="94">
        <v>3607.2475364747456</v>
      </c>
      <c r="J79" s="95">
        <v>3332.8824925955528</v>
      </c>
      <c r="K79" s="96">
        <v>0</v>
      </c>
      <c r="L79" s="91">
        <v>0</v>
      </c>
      <c r="M79" s="91">
        <v>0</v>
      </c>
      <c r="N79" s="91">
        <v>0</v>
      </c>
      <c r="O79" s="91">
        <v>0</v>
      </c>
      <c r="P79" s="92">
        <v>0</v>
      </c>
      <c r="Q79" s="105">
        <v>0</v>
      </c>
      <c r="R79" s="106">
        <v>0</v>
      </c>
      <c r="S79" s="106">
        <v>0</v>
      </c>
      <c r="T79" s="106">
        <v>0</v>
      </c>
      <c r="U79" s="106">
        <v>0</v>
      </c>
      <c r="V79" s="107">
        <v>0</v>
      </c>
    </row>
    <row r="80" spans="2:22" x14ac:dyDescent="0.35">
      <c r="B80" s="103"/>
      <c r="C80" s="104"/>
      <c r="D80" s="89" t="s">
        <v>88</v>
      </c>
      <c r="E80" s="90">
        <f>(SUM('[1]Table 4. Coal Apr-22 to Oct-24'!D266:O266))/(10^6)</f>
        <v>0</v>
      </c>
      <c r="F80" s="91">
        <f>(SUM('[1]Table 4. Coal Apr-22 to Oct-24'!P266:AA266))/(10^6)</f>
        <v>4.5999999999999999E-3</v>
      </c>
      <c r="G80" s="92">
        <f>(SUM('[1]Table 4. Coal Apr-22 to Oct-24'!AB266:AH266))/(10^6)</f>
        <v>1.9770999999999999E-3</v>
      </c>
      <c r="H80" s="93">
        <v>0</v>
      </c>
      <c r="I80" s="94">
        <v>4652</v>
      </c>
      <c r="J80" s="95">
        <v>4652</v>
      </c>
      <c r="K80" s="96">
        <v>0</v>
      </c>
      <c r="L80" s="91">
        <v>0.08</v>
      </c>
      <c r="M80" s="91">
        <v>0.08</v>
      </c>
      <c r="N80" s="91">
        <v>0.08</v>
      </c>
      <c r="O80" s="91">
        <v>0.08</v>
      </c>
      <c r="P80" s="92">
        <v>0.08</v>
      </c>
      <c r="Q80" s="105">
        <v>4652</v>
      </c>
      <c r="R80" s="106">
        <v>4652</v>
      </c>
      <c r="S80" s="106">
        <v>4652</v>
      </c>
      <c r="T80" s="106">
        <v>4652</v>
      </c>
      <c r="U80" s="106">
        <v>4652</v>
      </c>
      <c r="V80" s="107">
        <v>4652</v>
      </c>
    </row>
    <row r="81" spans="2:22" x14ac:dyDescent="0.35">
      <c r="B81" s="87">
        <v>8</v>
      </c>
      <c r="C81" s="88" t="s">
        <v>95</v>
      </c>
      <c r="D81" s="89" t="s">
        <v>86</v>
      </c>
      <c r="E81" s="90">
        <f>(SUM('[1]Table 4. Coal Apr-22 to Oct-24'!D306:O306))/(10^6)</f>
        <v>0.48517419000000006</v>
      </c>
      <c r="F81" s="91">
        <f>(SUM('[1]Table 4. Coal Apr-22 to Oct-24'!P306:AA306))/(10^6)</f>
        <v>0.41676233000000007</v>
      </c>
      <c r="G81" s="92">
        <f>(SUM('[1]Table 4. Coal Apr-22 to Oct-24'!AB306:AH306))/(10^6)</f>
        <v>1.0339985299999999</v>
      </c>
      <c r="H81" s="93">
        <v>2783.7820283722585</v>
      </c>
      <c r="I81" s="94">
        <v>3010.389276933051</v>
      </c>
      <c r="J81" s="95">
        <v>3120.5453989154057</v>
      </c>
      <c r="K81" s="96">
        <v>0.39000000000000018</v>
      </c>
      <c r="L81" s="91">
        <v>0.85000000000000031</v>
      </c>
      <c r="M81" s="91">
        <v>0.84000000000000008</v>
      </c>
      <c r="N81" s="91">
        <v>1.29</v>
      </c>
      <c r="O81" s="91">
        <v>2.85</v>
      </c>
      <c r="P81" s="92">
        <v>4.990000000000002</v>
      </c>
      <c r="Q81" s="105">
        <v>3243.226738391309</v>
      </c>
      <c r="R81" s="106">
        <v>3225.4206693841934</v>
      </c>
      <c r="S81" s="106">
        <v>3224.6096065220645</v>
      </c>
      <c r="T81" s="106">
        <v>3224.6096065220645</v>
      </c>
      <c r="U81" s="106">
        <v>2921.887429113599</v>
      </c>
      <c r="V81" s="107">
        <v>0</v>
      </c>
    </row>
    <row r="82" spans="2:22" x14ac:dyDescent="0.35">
      <c r="B82" s="101"/>
      <c r="C82" s="102"/>
      <c r="D82" s="89" t="s">
        <v>87</v>
      </c>
      <c r="E82" s="90">
        <f>(SUM('[1]Table 4. Coal Apr-22 to Oct-24'!D307:O307))/(10^6)</f>
        <v>7.4323245220000009</v>
      </c>
      <c r="F82" s="91">
        <f>(SUM('[1]Table 4. Coal Apr-22 to Oct-24'!P307:AA307))/(10^6)</f>
        <v>8.2725129440000007</v>
      </c>
      <c r="G82" s="92">
        <f>(SUM('[1]Table 4. Coal Apr-22 to Oct-24'!AB307:AH307))/(10^6)</f>
        <v>3.9520789060000006</v>
      </c>
      <c r="H82" s="93">
        <v>3834.4267112480475</v>
      </c>
      <c r="I82" s="94">
        <v>3517.9895776033222</v>
      </c>
      <c r="J82" s="95">
        <v>3456.5792028147953</v>
      </c>
      <c r="K82" s="96">
        <v>4.2238999999999995</v>
      </c>
      <c r="L82" s="91">
        <v>8.4478000000000009</v>
      </c>
      <c r="M82" s="91">
        <v>8.4478000000000009</v>
      </c>
      <c r="N82" s="91">
        <v>8.0568000000000008</v>
      </c>
      <c r="O82" s="91">
        <v>6.6296000000000008</v>
      </c>
      <c r="P82" s="92">
        <v>4.5831</v>
      </c>
      <c r="Q82" s="105">
        <v>3509.0278609336087</v>
      </c>
      <c r="R82" s="106">
        <v>3509.0278609336087</v>
      </c>
      <c r="S82" s="106">
        <v>3509.0278609336087</v>
      </c>
      <c r="T82" s="106">
        <v>3513.1803778298117</v>
      </c>
      <c r="U82" s="106">
        <v>3490.8224044370677</v>
      </c>
      <c r="V82" s="107">
        <v>3430.5500728149318</v>
      </c>
    </row>
    <row r="83" spans="2:22" x14ac:dyDescent="0.35">
      <c r="B83" s="103"/>
      <c r="C83" s="104"/>
      <c r="D83" s="89" t="s">
        <v>88</v>
      </c>
      <c r="E83" s="90">
        <f>(SUM('[1]Table 4. Coal Apr-22 to Oct-24'!D308:O308))/(10^6)</f>
        <v>0.53835382999999992</v>
      </c>
      <c r="F83" s="91">
        <f>(SUM('[1]Table 4. Coal Apr-22 to Oct-24'!P308:AA308))/(10^6)</f>
        <v>3.1771000000000004E-3</v>
      </c>
      <c r="G83" s="92">
        <f>(SUM('[1]Table 4. Coal Apr-22 to Oct-24'!AB308:AH308))/(10^6)</f>
        <v>-1.9770999999999999E-3</v>
      </c>
      <c r="H83" s="93">
        <v>3882.1077218077517</v>
      </c>
      <c r="I83" s="94">
        <v>4652</v>
      </c>
      <c r="J83" s="95">
        <v>0</v>
      </c>
      <c r="K83" s="96">
        <v>0</v>
      </c>
      <c r="L83" s="91">
        <v>0.05</v>
      </c>
      <c r="M83" s="91">
        <v>0.05</v>
      </c>
      <c r="N83" s="91">
        <v>0.05</v>
      </c>
      <c r="O83" s="91">
        <v>0.05</v>
      </c>
      <c r="P83" s="92">
        <v>0.05</v>
      </c>
      <c r="Q83" s="105">
        <v>4652</v>
      </c>
      <c r="R83" s="106">
        <v>4652</v>
      </c>
      <c r="S83" s="106">
        <v>4652</v>
      </c>
      <c r="T83" s="106">
        <v>4652</v>
      </c>
      <c r="U83" s="106">
        <v>4652</v>
      </c>
      <c r="V83" s="107">
        <v>4652</v>
      </c>
    </row>
    <row r="84" spans="2:22" x14ac:dyDescent="0.35">
      <c r="B84" s="87">
        <v>9</v>
      </c>
      <c r="C84" s="88" t="s">
        <v>96</v>
      </c>
      <c r="D84" s="89" t="s">
        <v>86</v>
      </c>
      <c r="E84" s="90">
        <f>(SUM('[1]Table 4. Coal Apr-22 to Oct-24'!D348:O348))/(10^6)</f>
        <v>2.2526840590905901</v>
      </c>
      <c r="F84" s="91">
        <f>(SUM('[1]Table 4. Coal Apr-22 to Oct-24'!P348:AA348))/(10^6)</f>
        <v>2.4804244499999997</v>
      </c>
      <c r="G84" s="92">
        <f>(SUM('[1]Table 4. Coal Apr-22 to Oct-24'!AB348:AH348))/(10^6)</f>
        <v>1.42712094</v>
      </c>
      <c r="H84" s="93">
        <v>2868.1704403678773</v>
      </c>
      <c r="I84" s="94">
        <v>2971.8043405606609</v>
      </c>
      <c r="J84" s="95">
        <v>3156.2120371107944</v>
      </c>
      <c r="K84" s="96">
        <v>1.7769999999999999</v>
      </c>
      <c r="L84" s="91">
        <v>3.5539999999999994</v>
      </c>
      <c r="M84" s="91">
        <v>3.5539999999999994</v>
      </c>
      <c r="N84" s="91">
        <v>3.5640000000000001</v>
      </c>
      <c r="O84" s="91">
        <v>3.5539999999999994</v>
      </c>
      <c r="P84" s="92">
        <v>3.5539999999999994</v>
      </c>
      <c r="Q84" s="105">
        <v>3014.1097355092857</v>
      </c>
      <c r="R84" s="106">
        <v>3014.1097355092857</v>
      </c>
      <c r="S84" s="106">
        <v>3014.1097355092857</v>
      </c>
      <c r="T84" s="106">
        <v>3010.7143658810323</v>
      </c>
      <c r="U84" s="106">
        <v>3014.1097355092857</v>
      </c>
      <c r="V84" s="107">
        <v>3014.1097355092857</v>
      </c>
    </row>
    <row r="85" spans="2:22" x14ac:dyDescent="0.35">
      <c r="B85" s="101"/>
      <c r="C85" s="102"/>
      <c r="D85" s="89" t="s">
        <v>87</v>
      </c>
      <c r="E85" s="90">
        <f>(SUM('[1]Table 4. Coal Apr-22 to Oct-24'!D349:O349))/(10^6)</f>
        <v>0</v>
      </c>
      <c r="F85" s="91">
        <f>(SUM('[1]Table 4. Coal Apr-22 to Oct-24'!P349:AA349))/(10^6)</f>
        <v>0</v>
      </c>
      <c r="G85" s="92">
        <f>(SUM('[1]Table 4. Coal Apr-22 to Oct-24'!AB349:AH349))/(10^6)</f>
        <v>0</v>
      </c>
      <c r="H85" s="93">
        <v>0</v>
      </c>
      <c r="I85" s="94">
        <v>0</v>
      </c>
      <c r="J85" s="95">
        <v>0</v>
      </c>
      <c r="K85" s="96">
        <v>0</v>
      </c>
      <c r="L85" s="91">
        <v>0</v>
      </c>
      <c r="M85" s="91">
        <v>0</v>
      </c>
      <c r="N85" s="91">
        <v>0</v>
      </c>
      <c r="O85" s="91">
        <v>0</v>
      </c>
      <c r="P85" s="92">
        <v>0</v>
      </c>
      <c r="Q85" s="105">
        <v>0</v>
      </c>
      <c r="R85" s="106">
        <v>0</v>
      </c>
      <c r="S85" s="106">
        <v>0</v>
      </c>
      <c r="T85" s="106">
        <v>0</v>
      </c>
      <c r="U85" s="106">
        <v>0</v>
      </c>
      <c r="V85" s="107">
        <v>0</v>
      </c>
    </row>
    <row r="86" spans="2:22" x14ac:dyDescent="0.35">
      <c r="B86" s="103"/>
      <c r="C86" s="104"/>
      <c r="D86" s="89" t="s">
        <v>88</v>
      </c>
      <c r="E86" s="90">
        <f>(SUM('[1]Table 4. Coal Apr-22 to Oct-24'!D350:O350))/(10^6)</f>
        <v>0.22963064999999999</v>
      </c>
      <c r="F86" s="91">
        <f>(SUM('[1]Table 4. Coal Apr-22 to Oct-24'!P350:AA350))/(10^6)</f>
        <v>0.14234760000000002</v>
      </c>
      <c r="G86" s="92">
        <f>(SUM('[1]Table 4. Coal Apr-22 to Oct-24'!AB350:AH350))/(10^6)</f>
        <v>0.17209785</v>
      </c>
      <c r="H86" s="93">
        <v>4843.0297846851381</v>
      </c>
      <c r="I86" s="94">
        <v>4697.4060551378197</v>
      </c>
      <c r="J86" s="95">
        <v>4612.8893172520311</v>
      </c>
      <c r="K86" s="96">
        <v>0</v>
      </c>
      <c r="L86" s="91">
        <v>0.41000000000000003</v>
      </c>
      <c r="M86" s="91">
        <v>0.41000000000000003</v>
      </c>
      <c r="N86" s="91">
        <v>0.41000000000000003</v>
      </c>
      <c r="O86" s="91">
        <v>0.41000000000000003</v>
      </c>
      <c r="P86" s="92">
        <v>0.41000000000000003</v>
      </c>
      <c r="Q86" s="105">
        <v>4664.999589395301</v>
      </c>
      <c r="R86" s="106">
        <v>4664.999589395301</v>
      </c>
      <c r="S86" s="106">
        <v>4664.999589395301</v>
      </c>
      <c r="T86" s="106">
        <v>4664.999589395301</v>
      </c>
      <c r="U86" s="106">
        <v>4664.999589395301</v>
      </c>
      <c r="V86" s="107">
        <v>4664.999589395301</v>
      </c>
    </row>
    <row r="87" spans="2:22" x14ac:dyDescent="0.35">
      <c r="B87" s="87">
        <v>10</v>
      </c>
      <c r="C87" s="88" t="s">
        <v>97</v>
      </c>
      <c r="D87" s="89" t="s">
        <v>86</v>
      </c>
      <c r="E87" s="90">
        <f>(SUM('[1]Table 4. Coal Apr-22 to Oct-24'!D390:O390))/(10^6)</f>
        <v>2.1509539099999997</v>
      </c>
      <c r="F87" s="91">
        <f>(SUM('[1]Table 4. Coal Apr-22 to Oct-24'!P390:AA390))/(10^6)</f>
        <v>2.1240665999999999</v>
      </c>
      <c r="G87" s="92">
        <f>(SUM('[1]Table 4. Coal Apr-22 to Oct-24'!AB390:AH390))/(10^6)</f>
        <v>1.0847865800000001</v>
      </c>
      <c r="H87" s="93">
        <v>3316.4693856755416</v>
      </c>
      <c r="I87" s="94">
        <v>3250.0050313204615</v>
      </c>
      <c r="J87" s="95">
        <v>3290.875026820017</v>
      </c>
      <c r="K87" s="96">
        <v>1.4423874999999997</v>
      </c>
      <c r="L87" s="91">
        <v>2.8847749999999985</v>
      </c>
      <c r="M87" s="91">
        <v>2.8847749999999985</v>
      </c>
      <c r="N87" s="91">
        <v>2.8847749999999985</v>
      </c>
      <c r="O87" s="91">
        <v>2.8847749999999985</v>
      </c>
      <c r="P87" s="92">
        <v>2.8847749999999985</v>
      </c>
      <c r="Q87" s="105">
        <v>3143.1189174199035</v>
      </c>
      <c r="R87" s="106">
        <v>3143.1189174199035</v>
      </c>
      <c r="S87" s="106">
        <v>3143.1189174199035</v>
      </c>
      <c r="T87" s="106">
        <v>3143.1189174199035</v>
      </c>
      <c r="U87" s="106">
        <v>3143.1189174199035</v>
      </c>
      <c r="V87" s="107">
        <v>3143.1189174199035</v>
      </c>
    </row>
    <row r="88" spans="2:22" x14ac:dyDescent="0.35">
      <c r="B88" s="101"/>
      <c r="C88" s="102"/>
      <c r="D88" s="89" t="s">
        <v>87</v>
      </c>
      <c r="E88" s="90">
        <f>(SUM('[1]Table 4. Coal Apr-22 to Oct-24'!D391:O391))/(10^6)</f>
        <v>0</v>
      </c>
      <c r="F88" s="91">
        <f>(SUM('[1]Table 4. Coal Apr-22 to Oct-24'!P391:AA391))/(10^6)</f>
        <v>0</v>
      </c>
      <c r="G88" s="92">
        <f>(SUM('[1]Table 4. Coal Apr-22 to Oct-24'!AB391:AH391))/(10^6)</f>
        <v>0</v>
      </c>
      <c r="H88" s="93">
        <v>0</v>
      </c>
      <c r="I88" s="94">
        <v>0</v>
      </c>
      <c r="J88" s="95">
        <v>0</v>
      </c>
      <c r="K88" s="96">
        <v>0</v>
      </c>
      <c r="L88" s="91">
        <v>0</v>
      </c>
      <c r="M88" s="91">
        <v>0</v>
      </c>
      <c r="N88" s="91">
        <v>0</v>
      </c>
      <c r="O88" s="91">
        <v>0</v>
      </c>
      <c r="P88" s="92">
        <v>0</v>
      </c>
      <c r="Q88" s="105">
        <v>0</v>
      </c>
      <c r="R88" s="106">
        <v>0</v>
      </c>
      <c r="S88" s="106">
        <v>0</v>
      </c>
      <c r="T88" s="106">
        <v>0</v>
      </c>
      <c r="U88" s="106">
        <v>0</v>
      </c>
      <c r="V88" s="107">
        <v>0</v>
      </c>
    </row>
    <row r="89" spans="2:22" x14ac:dyDescent="0.35">
      <c r="B89" s="103"/>
      <c r="C89" s="104"/>
      <c r="D89" s="89" t="s">
        <v>88</v>
      </c>
      <c r="E89" s="90">
        <f>(SUM('[1]Table 4. Coal Apr-22 to Oct-24'!D392:O392))/(10^6)</f>
        <v>0</v>
      </c>
      <c r="F89" s="91">
        <f>(SUM('[1]Table 4. Coal Apr-22 to Oct-24'!P392:AA392))/(10^6)</f>
        <v>0</v>
      </c>
      <c r="G89" s="92">
        <f>(SUM('[1]Table 4. Coal Apr-22 to Oct-24'!AB392:AH392))/(10^6)</f>
        <v>0</v>
      </c>
      <c r="H89" s="93">
        <v>0</v>
      </c>
      <c r="I89" s="94">
        <v>0</v>
      </c>
      <c r="J89" s="95">
        <v>0</v>
      </c>
      <c r="K89" s="96">
        <v>0</v>
      </c>
      <c r="L89" s="91">
        <v>0</v>
      </c>
      <c r="M89" s="91">
        <v>0</v>
      </c>
      <c r="N89" s="91">
        <v>0</v>
      </c>
      <c r="O89" s="91">
        <v>0</v>
      </c>
      <c r="P89" s="92">
        <v>0</v>
      </c>
      <c r="Q89" s="105">
        <v>0</v>
      </c>
      <c r="R89" s="106">
        <v>0</v>
      </c>
      <c r="S89" s="106">
        <v>0</v>
      </c>
      <c r="T89" s="106">
        <v>0</v>
      </c>
      <c r="U89" s="106">
        <v>0</v>
      </c>
      <c r="V89" s="107">
        <v>0</v>
      </c>
    </row>
    <row r="90" spans="2:22" x14ac:dyDescent="0.35">
      <c r="B90" s="87">
        <v>11</v>
      </c>
      <c r="C90" s="88" t="s">
        <v>98</v>
      </c>
      <c r="D90" s="89" t="s">
        <v>86</v>
      </c>
      <c r="E90" s="90">
        <f>(SUM('[1]Table 4. Coal Apr-22 to Oct-24'!D432:O432))/(10^6)</f>
        <v>0.88439528000000001</v>
      </c>
      <c r="F90" s="91">
        <f>(SUM('[1]Table 4. Coal Apr-22 to Oct-24'!P432:AA432))/(10^6)</f>
        <v>0.98161193999999996</v>
      </c>
      <c r="G90" s="92">
        <f>(SUM('[1]Table 4. Coal Apr-22 to Oct-24'!AB432:AH432))/(10^6)</f>
        <v>0.76020525000000005</v>
      </c>
      <c r="H90" s="93">
        <v>3294.9057060026716</v>
      </c>
      <c r="I90" s="94">
        <v>3246.2093827858057</v>
      </c>
      <c r="J90" s="95">
        <v>3278.3050712751901</v>
      </c>
      <c r="K90" s="96">
        <v>0.71423750000000008</v>
      </c>
      <c r="L90" s="91">
        <v>1.4284750000000004</v>
      </c>
      <c r="M90" s="91">
        <v>1.4284750000000004</v>
      </c>
      <c r="N90" s="91">
        <v>1.4334750000000003</v>
      </c>
      <c r="O90" s="91">
        <v>1.4334750000000003</v>
      </c>
      <c r="P90" s="92">
        <v>1.4334750000000003</v>
      </c>
      <c r="Q90" s="105">
        <v>3179.0373475209576</v>
      </c>
      <c r="R90" s="106">
        <v>3179.0373475209576</v>
      </c>
      <c r="S90" s="106">
        <v>3163.4822975550856</v>
      </c>
      <c r="T90" s="106">
        <v>3085.0000000000005</v>
      </c>
      <c r="U90" s="106">
        <v>3085.0000000000005</v>
      </c>
      <c r="V90" s="107">
        <v>3085.0000000000005</v>
      </c>
    </row>
    <row r="91" spans="2:22" x14ac:dyDescent="0.35">
      <c r="B91" s="101"/>
      <c r="C91" s="102"/>
      <c r="D91" s="89" t="s">
        <v>87</v>
      </c>
      <c r="E91" s="90">
        <f>(SUM('[1]Table 4. Coal Apr-22 to Oct-24'!D433:O433))/(10^6)</f>
        <v>0</v>
      </c>
      <c r="F91" s="91">
        <f>(SUM('[1]Table 4. Coal Apr-22 to Oct-24'!P433:AA433))/(10^6)</f>
        <v>0</v>
      </c>
      <c r="G91" s="92">
        <f>(SUM('[1]Table 4. Coal Apr-22 to Oct-24'!AB433:AH433))/(10^6)</f>
        <v>0</v>
      </c>
      <c r="H91" s="93">
        <v>0</v>
      </c>
      <c r="I91" s="94">
        <v>0</v>
      </c>
      <c r="J91" s="95">
        <v>0</v>
      </c>
      <c r="K91" s="96">
        <v>0</v>
      </c>
      <c r="L91" s="91">
        <v>0</v>
      </c>
      <c r="M91" s="91">
        <v>0</v>
      </c>
      <c r="N91" s="91">
        <v>0</v>
      </c>
      <c r="O91" s="91">
        <v>0</v>
      </c>
      <c r="P91" s="92">
        <v>0</v>
      </c>
      <c r="Q91" s="105">
        <v>0</v>
      </c>
      <c r="R91" s="106">
        <v>0</v>
      </c>
      <c r="S91" s="106">
        <v>0</v>
      </c>
      <c r="T91" s="106">
        <v>0</v>
      </c>
      <c r="U91" s="106">
        <v>0</v>
      </c>
      <c r="V91" s="107">
        <v>0</v>
      </c>
    </row>
    <row r="92" spans="2:22" x14ac:dyDescent="0.35">
      <c r="B92" s="103"/>
      <c r="C92" s="104"/>
      <c r="D92" s="89" t="s">
        <v>88</v>
      </c>
      <c r="E92" s="90">
        <f>(SUM('[1]Table 4. Coal Apr-22 to Oct-24'!D434:O434))/(10^6)</f>
        <v>0</v>
      </c>
      <c r="F92" s="91">
        <f>(SUM('[1]Table 4. Coal Apr-22 to Oct-24'!P434:AA434))/(10^6)</f>
        <v>0</v>
      </c>
      <c r="G92" s="92">
        <f>(SUM('[1]Table 4. Coal Apr-22 to Oct-24'!AB434:AH434))/(10^6)</f>
        <v>0</v>
      </c>
      <c r="H92" s="93">
        <v>0</v>
      </c>
      <c r="I92" s="94">
        <v>0</v>
      </c>
      <c r="J92" s="95">
        <v>0</v>
      </c>
      <c r="K92" s="96">
        <v>0</v>
      </c>
      <c r="L92" s="91">
        <v>0</v>
      </c>
      <c r="M92" s="91">
        <v>0</v>
      </c>
      <c r="N92" s="91">
        <v>0</v>
      </c>
      <c r="O92" s="91">
        <v>0</v>
      </c>
      <c r="P92" s="92">
        <v>0</v>
      </c>
      <c r="Q92" s="105">
        <v>0</v>
      </c>
      <c r="R92" s="106">
        <v>0</v>
      </c>
      <c r="S92" s="106">
        <v>0</v>
      </c>
      <c r="T92" s="106">
        <v>0</v>
      </c>
      <c r="U92" s="106">
        <v>0</v>
      </c>
      <c r="V92" s="107">
        <v>0</v>
      </c>
    </row>
    <row r="93" spans="2:22" x14ac:dyDescent="0.35">
      <c r="B93" s="87">
        <v>12</v>
      </c>
      <c r="C93" s="88" t="s">
        <v>99</v>
      </c>
      <c r="D93" s="89" t="s">
        <v>86</v>
      </c>
      <c r="E93" s="90">
        <f>(SUM('[1]Table 4. Coal Apr-22 to Oct-24'!D474:O474))/(10^6)</f>
        <v>2.4026040600000003</v>
      </c>
      <c r="F93" s="91">
        <f>(SUM('[1]Table 4. Coal Apr-22 to Oct-24'!P474:AA474))/(10^6)</f>
        <v>2.8088941300000005</v>
      </c>
      <c r="G93" s="92">
        <f>(SUM('[1]Table 4. Coal Apr-22 to Oct-24'!AB474:AH474))/(10^6)</f>
        <v>1.6724687699999996</v>
      </c>
      <c r="H93" s="97">
        <f>SUMPRODUCT('[1]Table 4. Coal Apr-22 to Oct-24'!D482:O482,'[1]Table 4. Coal Apr-22 to Oct-24'!D494:O494)/SUM('[1]Table 4. Coal Apr-22 to Oct-24'!D494:O494)</f>
        <v>3300.9875109946393</v>
      </c>
      <c r="I93" s="94">
        <v>3314.5622045121336</v>
      </c>
      <c r="J93" s="95">
        <v>3396.2107017734543</v>
      </c>
      <c r="K93" s="96">
        <v>1.3764999999999998</v>
      </c>
      <c r="L93" s="91">
        <v>2.7529999999999988</v>
      </c>
      <c r="M93" s="91">
        <v>2.7529999999999988</v>
      </c>
      <c r="N93" s="91">
        <v>2.7529999999999988</v>
      </c>
      <c r="O93" s="91">
        <v>2.7529999999999988</v>
      </c>
      <c r="P93" s="92">
        <v>2.7529999999999988</v>
      </c>
      <c r="Q93" s="105">
        <v>3372.8942971304036</v>
      </c>
      <c r="R93" s="106">
        <v>3372.8942971304036</v>
      </c>
      <c r="S93" s="106">
        <v>3372.8942971304036</v>
      </c>
      <c r="T93" s="106">
        <v>3372.8942971304036</v>
      </c>
      <c r="U93" s="106">
        <v>3372.8942971304036</v>
      </c>
      <c r="V93" s="107">
        <v>3372.8942971304036</v>
      </c>
    </row>
    <row r="94" spans="2:22" x14ac:dyDescent="0.35">
      <c r="B94" s="101"/>
      <c r="C94" s="102"/>
      <c r="D94" s="89" t="s">
        <v>87</v>
      </c>
      <c r="E94" s="90">
        <f>(SUM('[1]Table 4. Coal Apr-22 to Oct-24'!D475:O475))/(10^6)</f>
        <v>0</v>
      </c>
      <c r="F94" s="91">
        <f>(SUM('[1]Table 4. Coal Apr-22 to Oct-24'!P475:AA475))/(10^6)</f>
        <v>0</v>
      </c>
      <c r="G94" s="92">
        <f>(SUM('[1]Table 4. Coal Apr-22 to Oct-24'!AB475:AH475))/(10^6)</f>
        <v>0</v>
      </c>
      <c r="H94" s="97">
        <f>IFERROR(SUMPRODUCT('[1]Table 4. Coal Apr-22 to Oct-24'!D483:O483,'[1]Table 4. Coal Apr-22 to Oct-24'!D495:O495)/SUM('[1]Table 4. Coal Apr-22 to Oct-24'!D495:O495),0)</f>
        <v>0</v>
      </c>
      <c r="I94" s="94">
        <v>0</v>
      </c>
      <c r="J94" s="95">
        <v>0</v>
      </c>
      <c r="K94" s="96">
        <v>0</v>
      </c>
      <c r="L94" s="91">
        <v>0</v>
      </c>
      <c r="M94" s="91">
        <v>0</v>
      </c>
      <c r="N94" s="91">
        <v>0</v>
      </c>
      <c r="O94" s="91">
        <v>0</v>
      </c>
      <c r="P94" s="92">
        <v>0</v>
      </c>
      <c r="Q94" s="105">
        <v>0</v>
      </c>
      <c r="R94" s="106">
        <v>0</v>
      </c>
      <c r="S94" s="106">
        <v>0</v>
      </c>
      <c r="T94" s="106">
        <v>0</v>
      </c>
      <c r="U94" s="106">
        <v>0</v>
      </c>
      <c r="V94" s="107">
        <v>0</v>
      </c>
    </row>
    <row r="95" spans="2:22" x14ac:dyDescent="0.35">
      <c r="B95" s="103"/>
      <c r="C95" s="104"/>
      <c r="D95" s="89" t="s">
        <v>88</v>
      </c>
      <c r="E95" s="90">
        <f>(SUM('[1]Table 4. Coal Apr-22 to Oct-24'!D476:O476))/(10^6)</f>
        <v>0</v>
      </c>
      <c r="F95" s="91">
        <f>(SUM('[1]Table 4. Coal Apr-22 to Oct-24'!P476:AA476))/(10^6)</f>
        <v>0</v>
      </c>
      <c r="G95" s="92">
        <f>(SUM('[1]Table 4. Coal Apr-22 to Oct-24'!AB476:AH476))/(10^6)</f>
        <v>0</v>
      </c>
      <c r="H95" s="97">
        <f>IFERROR(SUMPRODUCT('[1]Table 4. Coal Apr-22 to Oct-24'!D484:O484,'[1]Table 4. Coal Apr-22 to Oct-24'!D496:O496)/SUM('[1]Table 4. Coal Apr-22 to Oct-24'!D496:O496),0)</f>
        <v>0</v>
      </c>
      <c r="I95" s="94">
        <v>0</v>
      </c>
      <c r="J95" s="95">
        <v>0</v>
      </c>
      <c r="K95" s="96">
        <v>0</v>
      </c>
      <c r="L95" s="91">
        <v>0</v>
      </c>
      <c r="M95" s="91">
        <v>0</v>
      </c>
      <c r="N95" s="91">
        <v>0</v>
      </c>
      <c r="O95" s="91">
        <v>0</v>
      </c>
      <c r="P95" s="92">
        <v>0</v>
      </c>
      <c r="Q95" s="105">
        <v>0</v>
      </c>
      <c r="R95" s="106">
        <v>0</v>
      </c>
      <c r="S95" s="106">
        <v>0</v>
      </c>
      <c r="T95" s="106">
        <v>0</v>
      </c>
      <c r="U95" s="106">
        <v>0</v>
      </c>
      <c r="V95" s="107">
        <v>0</v>
      </c>
    </row>
    <row r="96" spans="2:22" x14ac:dyDescent="0.35">
      <c r="B96" s="87">
        <v>13</v>
      </c>
      <c r="C96" s="88" t="s">
        <v>100</v>
      </c>
      <c r="D96" s="89" t="s">
        <v>86</v>
      </c>
      <c r="E96" s="108" t="s">
        <v>101</v>
      </c>
      <c r="F96" s="31" t="s">
        <v>101</v>
      </c>
      <c r="G96" s="109" t="s">
        <v>101</v>
      </c>
      <c r="H96" s="108" t="s">
        <v>101</v>
      </c>
      <c r="I96" s="31" t="s">
        <v>101</v>
      </c>
      <c r="J96" s="109" t="s">
        <v>101</v>
      </c>
      <c r="K96" s="110" t="s">
        <v>101</v>
      </c>
      <c r="L96" s="91">
        <v>2.673</v>
      </c>
      <c r="M96" s="91">
        <v>2.673</v>
      </c>
      <c r="N96" s="91">
        <v>2.673</v>
      </c>
      <c r="O96" s="91">
        <v>2.673</v>
      </c>
      <c r="P96" s="92">
        <v>2.673</v>
      </c>
      <c r="Q96" s="110" t="s">
        <v>101</v>
      </c>
      <c r="R96" s="106">
        <v>3558.409255924546</v>
      </c>
      <c r="S96" s="106">
        <v>3558.409255924546</v>
      </c>
      <c r="T96" s="106">
        <v>3558.409255924546</v>
      </c>
      <c r="U96" s="106">
        <v>3558.409255924546</v>
      </c>
      <c r="V96" s="107">
        <v>3558.409255924546</v>
      </c>
    </row>
    <row r="97" spans="2:22" x14ac:dyDescent="0.35">
      <c r="B97" s="101"/>
      <c r="C97" s="102"/>
      <c r="D97" s="89" t="s">
        <v>87</v>
      </c>
      <c r="E97" s="108" t="s">
        <v>101</v>
      </c>
      <c r="F97" s="31" t="s">
        <v>101</v>
      </c>
      <c r="G97" s="109" t="s">
        <v>101</v>
      </c>
      <c r="H97" s="108" t="s">
        <v>101</v>
      </c>
      <c r="I97" s="31" t="s">
        <v>101</v>
      </c>
      <c r="J97" s="109" t="s">
        <v>101</v>
      </c>
      <c r="K97" s="110"/>
      <c r="L97" s="91">
        <v>0</v>
      </c>
      <c r="M97" s="91">
        <v>0</v>
      </c>
      <c r="N97" s="91">
        <v>0</v>
      </c>
      <c r="O97" s="91">
        <v>0</v>
      </c>
      <c r="P97" s="92">
        <v>0</v>
      </c>
      <c r="Q97" s="110"/>
      <c r="R97" s="106">
        <v>0</v>
      </c>
      <c r="S97" s="106">
        <v>0</v>
      </c>
      <c r="T97" s="106">
        <v>0</v>
      </c>
      <c r="U97" s="106">
        <v>0</v>
      </c>
      <c r="V97" s="107">
        <v>0</v>
      </c>
    </row>
    <row r="98" spans="2:22" ht="15" thickBot="1" x14ac:dyDescent="0.4">
      <c r="B98" s="103"/>
      <c r="C98" s="104"/>
      <c r="D98" s="89" t="s">
        <v>88</v>
      </c>
      <c r="E98" s="111" t="s">
        <v>101</v>
      </c>
      <c r="F98" s="112" t="s">
        <v>101</v>
      </c>
      <c r="G98" s="113" t="s">
        <v>101</v>
      </c>
      <c r="H98" s="111" t="s">
        <v>101</v>
      </c>
      <c r="I98" s="112" t="s">
        <v>101</v>
      </c>
      <c r="J98" s="113" t="s">
        <v>101</v>
      </c>
      <c r="K98" s="114" t="s">
        <v>101</v>
      </c>
      <c r="L98" s="115">
        <v>0.47999999999999993</v>
      </c>
      <c r="M98" s="115">
        <v>0.47999999999999993</v>
      </c>
      <c r="N98" s="115">
        <v>0.47999999999999993</v>
      </c>
      <c r="O98" s="115">
        <v>0.47999999999999993</v>
      </c>
      <c r="P98" s="116">
        <v>0.47999999999999993</v>
      </c>
      <c r="Q98" s="114" t="s">
        <v>101</v>
      </c>
      <c r="R98" s="117">
        <v>4752.9185764872036</v>
      </c>
      <c r="S98" s="117">
        <v>4752.9185764872036</v>
      </c>
      <c r="T98" s="117">
        <v>4752.9185764872036</v>
      </c>
      <c r="U98" s="117">
        <v>4752.9185764872036</v>
      </c>
      <c r="V98" s="118">
        <v>4752.9185764872036</v>
      </c>
    </row>
    <row r="99" spans="2:22" x14ac:dyDescent="0.35">
      <c r="C99" s="36" t="s">
        <v>102</v>
      </c>
      <c r="Q99" s="119"/>
      <c r="R99" s="119"/>
      <c r="S99" s="119"/>
      <c r="T99" s="119"/>
      <c r="U99" s="119"/>
      <c r="V99" s="119"/>
    </row>
    <row r="100" spans="2:22" x14ac:dyDescent="0.35">
      <c r="Q100" s="119"/>
      <c r="R100" s="119"/>
      <c r="S100" s="119"/>
      <c r="T100" s="119"/>
      <c r="U100" s="119"/>
      <c r="V100" s="119"/>
    </row>
    <row r="101" spans="2:22" x14ac:dyDescent="0.35">
      <c r="Q101" s="119"/>
      <c r="R101" s="119"/>
      <c r="S101" s="119"/>
      <c r="T101" s="119"/>
      <c r="U101" s="119"/>
      <c r="V101" s="119"/>
    </row>
  </sheetData>
  <mergeCells count="50">
    <mergeCell ref="B93:B95"/>
    <mergeCell ref="C93:C95"/>
    <mergeCell ref="B96:B98"/>
    <mergeCell ref="C96:C98"/>
    <mergeCell ref="B84:B86"/>
    <mergeCell ref="C84:C86"/>
    <mergeCell ref="B87:B89"/>
    <mergeCell ref="C87:C89"/>
    <mergeCell ref="B90:B92"/>
    <mergeCell ref="C90:C92"/>
    <mergeCell ref="B75:B77"/>
    <mergeCell ref="C75:C77"/>
    <mergeCell ref="B78:B80"/>
    <mergeCell ref="C78:C80"/>
    <mergeCell ref="B81:B83"/>
    <mergeCell ref="C81:C83"/>
    <mergeCell ref="B66:B68"/>
    <mergeCell ref="C66:C68"/>
    <mergeCell ref="B69:B71"/>
    <mergeCell ref="C69:C71"/>
    <mergeCell ref="B72:B74"/>
    <mergeCell ref="C72:C74"/>
    <mergeCell ref="K58:P58"/>
    <mergeCell ref="Q58:V58"/>
    <mergeCell ref="B60:B62"/>
    <mergeCell ref="C60:C62"/>
    <mergeCell ref="B63:B65"/>
    <mergeCell ref="C63:C65"/>
    <mergeCell ref="B29:B31"/>
    <mergeCell ref="B34:B35"/>
    <mergeCell ref="H34:H35"/>
    <mergeCell ref="B42:B43"/>
    <mergeCell ref="B51:B53"/>
    <mergeCell ref="B58:B59"/>
    <mergeCell ref="C58:C59"/>
    <mergeCell ref="D58:D59"/>
    <mergeCell ref="E58:G58"/>
    <mergeCell ref="H58:J58"/>
    <mergeCell ref="B10:B13"/>
    <mergeCell ref="B16:B18"/>
    <mergeCell ref="B19:B21"/>
    <mergeCell ref="D19:D20"/>
    <mergeCell ref="B22:B25"/>
    <mergeCell ref="D22:D23"/>
    <mergeCell ref="J3:N3"/>
    <mergeCell ref="O3:S3"/>
    <mergeCell ref="T3:X3"/>
    <mergeCell ref="Y3:AC3"/>
    <mergeCell ref="B4:B6"/>
    <mergeCell ref="B7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1 - Coal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A.V. Patkare</cp:lastModifiedBy>
  <dcterms:created xsi:type="dcterms:W3CDTF">2015-06-05T18:17:20Z</dcterms:created>
  <dcterms:modified xsi:type="dcterms:W3CDTF">2024-11-21T14:16:59Z</dcterms:modified>
</cp:coreProperties>
</file>